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3"/>
  </bookViews>
  <sheets>
    <sheet name="Лист 1" sheetId="1" r:id="rId1"/>
    <sheet name="S" sheetId="2" r:id="rId2"/>
    <sheet name="M" sheetId="3" r:id="rId3"/>
    <sheet name="L" sheetId="4" r:id="rId4"/>
    <sheet name="Команды" sheetId="5" r:id="rId5"/>
  </sheets>
  <definedNames>
    <definedName name="_xlnm.Print_Area" localSheetId="3">'L'!$A$1:$P$31</definedName>
    <definedName name="_xlnm.Print_Area" localSheetId="2">'M'!$A$1:$O$31</definedName>
    <definedName name="_xlnm.Print_Area" localSheetId="1">'S'!$A$1:$P$34</definedName>
    <definedName name="_xlnm.Print_Area" localSheetId="4">'Команды'!$A$1:$Q$33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<sst xmlns="http://schemas.openxmlformats.org/spreadsheetml/2006/main" count="357" uniqueCount="159">
  <si>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</si>
  <si>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</si>
  <si>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</si>
  <si>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</si>
  <si>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</si>
  <si>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</si>
  <si>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</si>
  <si>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</si>
  <si>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</si>
  <si>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</si>
  <si>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</si>
  <si>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</si>
  <si>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</si>
  <si>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</si>
  <si>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</si>
  <si>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</si>
  <si>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</si>
  <si>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</si>
  <si>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</si>
  <si>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</si>
  <si>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</si>
  <si>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</si>
  <si>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</si>
  <si>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</si>
  <si>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</si>
  <si>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</si>
  <si>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</si>
  <si>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</si>
  <si>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</si>
  <si>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</si>
  <si>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</si>
  <si>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тервюрен</t>
  </si>
  <si>
    <t>Бенгалия</t>
  </si>
  <si>
    <t>малинуа</t>
  </si>
  <si>
    <t>Алмаз</t>
  </si>
  <si>
    <t>метис</t>
  </si>
  <si>
    <t>Яна</t>
  </si>
  <si>
    <t>T</t>
  </si>
  <si>
    <t>б/к</t>
  </si>
  <si>
    <t>Роберт Брюс</t>
  </si>
  <si>
    <t>шелти</t>
  </si>
  <si>
    <t>Кенвивиэл Бэлл</t>
  </si>
  <si>
    <t>Федос</t>
  </si>
  <si>
    <t>Фиалковый Эльф</t>
  </si>
  <si>
    <t>Хлоя</t>
  </si>
  <si>
    <t>Зв. Экспрессия</t>
  </si>
  <si>
    <t>Бэль</t>
  </si>
  <si>
    <t>Сорокин Денис,г.Иваново</t>
  </si>
  <si>
    <t>ам.кокер спан</t>
  </si>
  <si>
    <t>Шера</t>
  </si>
  <si>
    <t>Кузнецова Маргарита, г.Рыбинск</t>
  </si>
  <si>
    <t>Айджи</t>
  </si>
  <si>
    <t>Алекинова Татьяна, г.Кострома</t>
  </si>
  <si>
    <t>Бабынина Анастасия, г.Кострома</t>
  </si>
  <si>
    <t>Сагдеев Руслан, г.Иваново</t>
  </si>
  <si>
    <t>Сорокин Денис, г.Иваново</t>
  </si>
  <si>
    <t xml:space="preserve">шелти </t>
  </si>
  <si>
    <t>Василиса</t>
  </si>
  <si>
    <t>Росинка из Старой Шуи</t>
  </si>
  <si>
    <t>англ. кокер сп.</t>
  </si>
  <si>
    <t>Молчанова Светлана, г.Кострома</t>
  </si>
  <si>
    <t>пудель</t>
  </si>
  <si>
    <t>S</t>
  </si>
  <si>
    <t>M</t>
  </si>
  <si>
    <t>L</t>
  </si>
  <si>
    <t>лабрадор</t>
  </si>
  <si>
    <t>Дайва</t>
  </si>
  <si>
    <t>Болдырева Елизавета, г.Иваново</t>
  </si>
  <si>
    <t>19 июля  2009г</t>
  </si>
  <si>
    <t>Ятманова Юлия, г.Рыбинск</t>
  </si>
  <si>
    <t>Гречкин Григорий, г.Архангельск</t>
  </si>
  <si>
    <t>Казанова</t>
  </si>
  <si>
    <t xml:space="preserve">Капустина Мария, г.Архангельск </t>
  </si>
  <si>
    <t>Командный зачет</t>
  </si>
  <si>
    <t>Аджилити</t>
  </si>
  <si>
    <t>Джампинг</t>
  </si>
  <si>
    <t>Эстафета</t>
  </si>
  <si>
    <t>Сумма баллов команде</t>
  </si>
  <si>
    <t>Ст.     №</t>
  </si>
  <si>
    <t>Команда, город</t>
  </si>
  <si>
    <t>Состав команды</t>
  </si>
  <si>
    <t>Штраф  на трассе</t>
  </si>
  <si>
    <t>Время  +  штраф</t>
  </si>
  <si>
    <t>Сумма баллов</t>
  </si>
  <si>
    <t>Штрафна трассе</t>
  </si>
  <si>
    <t>Время  + штраф</t>
  </si>
  <si>
    <t>Сорокин Д. + Федос</t>
  </si>
  <si>
    <t>"Ивановская область - 1"</t>
  </si>
  <si>
    <t xml:space="preserve">Всего команд - </t>
  </si>
  <si>
    <t xml:space="preserve">Судья соревнований     </t>
  </si>
  <si>
    <t>Болдырева Е. + Бенгалия</t>
  </si>
  <si>
    <t xml:space="preserve">Сагдеев Р. + Кенвивиэл 
</t>
  </si>
  <si>
    <t>"Ивановская область - 2"</t>
  </si>
  <si>
    <t>Болдырева Е. + Дайва</t>
  </si>
  <si>
    <t>Сорокин Д. + Эксперессия</t>
  </si>
  <si>
    <t xml:space="preserve">Сагдеев Р. + Брюс 
</t>
  </si>
  <si>
    <t>"Костромская область - 1"</t>
  </si>
  <si>
    <t>Бабынина А. + Хлоя</t>
  </si>
  <si>
    <t>Алекинова Т. + Эльф</t>
  </si>
  <si>
    <t>"Костромская область - 3"</t>
  </si>
  <si>
    <t>Алекинова Т. + Росинка</t>
  </si>
  <si>
    <t>Бабынина А. + Алмаз</t>
  </si>
  <si>
    <t>Молчанова C. + Яна</t>
  </si>
  <si>
    <t xml:space="preserve">Первенство Центрального Федерального округа </t>
  </si>
  <si>
    <t xml:space="preserve">    Первенство Центрального Федерального округа </t>
  </si>
  <si>
    <t xml:space="preserve">Главный судья соревнований                                          </t>
  </si>
  <si>
    <t>Мизгирева Юлия, г.Иваново</t>
  </si>
  <si>
    <t>Аня</t>
  </si>
  <si>
    <t>Курочкин Станислав, г.Кострома</t>
  </si>
  <si>
    <t>Летс Гоу</t>
  </si>
  <si>
    <t>Артист Браво Триумф</t>
  </si>
  <si>
    <t>27 июня  2010г</t>
  </si>
  <si>
    <t>Коровайкова Ольга</t>
  </si>
  <si>
    <t>Дана</t>
  </si>
  <si>
    <t>Джерри</t>
  </si>
  <si>
    <t>Стася</t>
  </si>
  <si>
    <t>Биюжева Вероника, г.Кострома</t>
  </si>
  <si>
    <t>ам стаф терьер</t>
  </si>
  <si>
    <t>Шишкина Алена, г.Кострома</t>
  </si>
  <si>
    <t>рус спаниель</t>
  </si>
  <si>
    <t>Лолита</t>
  </si>
  <si>
    <t>Челси</t>
  </si>
  <si>
    <t>Белозерова А, г.Рыбинск</t>
  </si>
  <si>
    <t>Веснушка</t>
  </si>
  <si>
    <t>Тарик</t>
  </si>
  <si>
    <t>Смайлик</t>
  </si>
  <si>
    <t>Жужжа</t>
  </si>
  <si>
    <t>Гордый Лис</t>
  </si>
  <si>
    <t>Герасимова, г.Рыбинск</t>
  </si>
  <si>
    <t>Сухова К, г.Рыбинск</t>
  </si>
  <si>
    <t>Жилинская Вероника, г.Северодвинск</t>
  </si>
  <si>
    <t>Люси</t>
  </si>
  <si>
    <t>Трапезникова Анна, г.Архангельск</t>
  </si>
  <si>
    <t>спаниель</t>
  </si>
  <si>
    <t>Ричард</t>
  </si>
  <si>
    <t>Свэенлейк</t>
  </si>
  <si>
    <t>Дези</t>
  </si>
  <si>
    <t>джек рассел терьер</t>
  </si>
  <si>
    <t xml:space="preserve">Боня </t>
  </si>
  <si>
    <t xml:space="preserve"> Антонова Екатерина, г.Архангельск </t>
  </si>
  <si>
    <t>Сергеев Николай, г.Кострома</t>
  </si>
  <si>
    <t>Нина</t>
  </si>
  <si>
    <t xml:space="preserve">Сагдеев Р. + Летс Гоу
</t>
  </si>
  <si>
    <t>Сорокин Д. + Кверти</t>
  </si>
  <si>
    <t>Мизгирева Ю.+Аня</t>
  </si>
  <si>
    <t>Ятманова Ю. + Смайлик</t>
  </si>
  <si>
    <t>Герасимова М.+ Жужа</t>
  </si>
  <si>
    <t>Белозерова А.+ Челси</t>
  </si>
  <si>
    <t>"Ивановская область - 3"</t>
  </si>
  <si>
    <t>Ярославская область</t>
  </si>
  <si>
    <t>"Костромская область-2"</t>
  </si>
  <si>
    <t>Курочкин С. + Дана</t>
  </si>
  <si>
    <t>Курочкин С. + Джерри</t>
  </si>
  <si>
    <t>Шишкина А. + Лолита</t>
  </si>
  <si>
    <t>S+T</t>
  </si>
  <si>
    <t>снят</t>
  </si>
  <si>
    <t>Биюжева В. + Стася</t>
  </si>
  <si>
    <t>Кверти</t>
  </si>
  <si>
    <t>Коровайкова О.С.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</si>
</sst>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8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20" fillId="2" borderId="0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21" fillId="3" borderId="7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3" borderId="0" xfId="0" applyFill="1" applyBorder="1" applyAlignment="1">
      <alignment/>
    </xf>
    <xf numFmtId="0" fontId="5" fillId="2" borderId="1" xfId="0" applyFont="1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6" fillId="2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0" fontId="0" fillId="2" borderId="11" xfId="0" applyFont="1" applyFill="1" applyBorder="1" applyAlignment="1">
      <alignment horizontal="centerContinuous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2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8" xfId="0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top" wrapText="1" shrinkToFit="1"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2" xfId="0" applyFill="1" applyBorder="1" applyAlignment="1">
      <alignment horizontal="center"/>
    </xf>
    <xf numFmtId="49" fontId="5" fillId="0" borderId="13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1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7" fillId="2" borderId="0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27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2" fillId="2" borderId="0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49" fontId="28" fillId="0" borderId="6" xfId="0" applyNumberFormat="1" applyFont="1" applyFill="1" applyBorder="1" applyAlignment="1">
      <alignment vertical="center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6" xfId="0" applyNumberFormat="1" applyFont="1" applyFill="1" applyBorder="1" applyAlignment="1">
      <alignment horizontal="centerContinuous" vertical="center"/>
    </xf>
    <xf numFmtId="49" fontId="28" fillId="0" borderId="6" xfId="0" applyNumberFormat="1" applyFont="1" applyFill="1" applyBorder="1" applyAlignment="1">
      <alignment horizontal="fill" vertical="center"/>
    </xf>
    <xf numFmtId="0" fontId="0" fillId="0" borderId="6" xfId="0" applyNumberFormat="1" applyFill="1" applyBorder="1" applyAlignment="1">
      <alignment vertical="center"/>
    </xf>
    <xf numFmtId="0" fontId="0" fillId="2" borderId="15" xfId="0" applyFill="1" applyBorder="1" applyAlignment="1">
      <alignment/>
    </xf>
    <xf numFmtId="49" fontId="0" fillId="2" borderId="15" xfId="0" applyNumberFormat="1" applyFill="1" applyBorder="1" applyAlignment="1">
      <alignment/>
    </xf>
    <xf numFmtId="49" fontId="1" fillId="2" borderId="15" xfId="0" applyNumberFormat="1" applyFont="1" applyFill="1" applyBorder="1" applyAlignment="1">
      <alignment horizontal="center" wrapText="1"/>
    </xf>
    <xf numFmtId="49" fontId="1" fillId="2" borderId="16" xfId="0" applyNumberFormat="1" applyFont="1" applyFill="1" applyBorder="1" applyAlignment="1">
      <alignment horizontal="center" textRotation="90" wrapText="1" shrinkToFit="1"/>
    </xf>
    <xf numFmtId="49" fontId="1" fillId="2" borderId="16" xfId="0" applyNumberFormat="1" applyFont="1" applyFill="1" applyBorder="1" applyAlignment="1">
      <alignment horizontal="center" wrapText="1" shrinkToFit="1"/>
    </xf>
    <xf numFmtId="0" fontId="1" fillId="2" borderId="17" xfId="0" applyFont="1" applyFill="1" applyBorder="1" applyAlignment="1">
      <alignment horizontal="center" textRotation="90"/>
    </xf>
    <xf numFmtId="49" fontId="1" fillId="2" borderId="16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 wrapText="1"/>
    </xf>
    <xf numFmtId="49" fontId="1" fillId="2" borderId="17" xfId="0" applyNumberFormat="1" applyFont="1" applyFill="1" applyBorder="1" applyAlignment="1">
      <alignment horizontal="center" textRotation="90" wrapText="1" shrinkToFit="1"/>
    </xf>
    <xf numFmtId="49" fontId="1" fillId="2" borderId="18" xfId="0" applyNumberFormat="1" applyFont="1" applyFill="1" applyBorder="1" applyAlignment="1">
      <alignment horizontal="center" wrapText="1" shrinkToFit="1"/>
    </xf>
    <xf numFmtId="0" fontId="1" fillId="2" borderId="17" xfId="0" applyFont="1" applyFill="1" applyBorder="1" applyAlignment="1">
      <alignment horizontal="center" wrapText="1"/>
    </xf>
    <xf numFmtId="49" fontId="5" fillId="0" borderId="9" xfId="0" applyNumberFormat="1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4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2" xfId="0" applyFont="1" applyFill="1" applyBorder="1" applyAlignment="1">
      <alignment horizontal="right" wrapText="1"/>
    </xf>
    <xf numFmtId="49" fontId="5" fillId="0" borderId="9" xfId="0" applyNumberFormat="1" applyFont="1" applyBorder="1" applyAlignment="1">
      <alignment/>
    </xf>
    <xf numFmtId="0" fontId="16" fillId="2" borderId="0" xfId="0" applyFont="1" applyFill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right" wrapText="1"/>
    </xf>
    <xf numFmtId="0" fontId="24" fillId="0" borderId="1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49" fontId="28" fillId="0" borderId="7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1" xfId="0" applyFont="1" applyFill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/>
    </xf>
    <xf numFmtId="0" fontId="24" fillId="0" borderId="1" xfId="0" applyFont="1" applyBorder="1" applyAlignment="1">
      <alignment/>
    </xf>
    <xf numFmtId="0" fontId="24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left"/>
    </xf>
    <xf numFmtId="0" fontId="24" fillId="0" borderId="14" xfId="0" applyFont="1" applyBorder="1" applyAlignment="1">
      <alignment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vertical="center" textRotation="90" wrapText="1" shrinkToFit="1"/>
    </xf>
    <xf numFmtId="49" fontId="5" fillId="0" borderId="10" xfId="0" applyNumberFormat="1" applyFont="1" applyBorder="1" applyAlignment="1">
      <alignment horizontal="left" vertical="center" textRotation="90" wrapText="1" shrinkToFit="1"/>
    </xf>
    <xf numFmtId="49" fontId="5" fillId="0" borderId="24" xfId="0" applyNumberFormat="1" applyFont="1" applyBorder="1" applyAlignment="1">
      <alignment horizontal="left" vertical="center" textRotation="90" wrapText="1" shrinkToFit="1"/>
    </xf>
    <xf numFmtId="0" fontId="1" fillId="2" borderId="25" xfId="0" applyFont="1" applyFill="1" applyBorder="1" applyAlignment="1">
      <alignment horizontal="center" textRotation="90" wrapText="1"/>
    </xf>
    <xf numFmtId="0" fontId="1" fillId="2" borderId="24" xfId="0" applyFont="1" applyFill="1" applyBorder="1" applyAlignment="1">
      <alignment horizontal="center" textRotation="90" wrapText="1"/>
    </xf>
    <xf numFmtId="0" fontId="26" fillId="2" borderId="15" xfId="0" applyFont="1" applyFill="1" applyBorder="1" applyAlignment="1">
      <alignment/>
    </xf>
    <xf numFmtId="0" fontId="27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49" fontId="5" fillId="0" borderId="26" xfId="0" applyNumberFormat="1" applyFont="1" applyBorder="1" applyAlignment="1">
      <alignment horizontal="left" vertical="center" textRotation="90" wrapText="1" shrinkToFit="1"/>
    </xf>
    <xf numFmtId="49" fontId="5" fillId="0" borderId="27" xfId="0" applyNumberFormat="1" applyFont="1" applyBorder="1" applyAlignment="1">
      <alignment horizontal="left" vertical="center" textRotation="90" wrapText="1" shrinkToFit="1"/>
    </xf>
    <xf numFmtId="0" fontId="5" fillId="0" borderId="26" xfId="0" applyFont="1" applyBorder="1" applyAlignment="1">
      <alignment horizontal="left" vertical="center" textRotation="90" wrapText="1"/>
    </xf>
    <xf numFmtId="0" fontId="5" fillId="0" borderId="10" xfId="0" applyFont="1" applyBorder="1" applyAlignment="1">
      <alignment horizontal="left" vertical="center" textRotation="90" wrapText="1"/>
    </xf>
    <xf numFmtId="0" fontId="5" fillId="0" borderId="24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 wrapText="1"/>
    </xf>
    <xf numFmtId="0" fontId="0" fillId="0" borderId="3" xfId="0" applyBorder="1" applyAlignment="1">
      <alignment horizontal="left"/>
    </xf>
    <xf numFmtId="0" fontId="0" fillId="0" borderId="24" xfId="0" applyBorder="1" applyAlignment="1">
      <alignment horizontal="left"/>
    </xf>
    <xf numFmtId="0" fontId="19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textRotation="90" wrapText="1" readingOrder="2"/>
    </xf>
    <xf numFmtId="0" fontId="0" fillId="0" borderId="1" xfId="0" applyBorder="1" applyAlignment="1">
      <alignment horizontal="left" vertical="center" textRotation="90" wrapText="1"/>
    </xf>
    <xf numFmtId="0" fontId="0" fillId="0" borderId="14" xfId="0" applyBorder="1" applyAlignment="1">
      <alignment horizontal="left" vertical="center" textRotation="90" wrapText="1"/>
    </xf>
    <xf numFmtId="0" fontId="1" fillId="2" borderId="1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1" fillId="2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0" fillId="0" borderId="1" xfId="0" applyBorder="1" applyAlignment="1">
      <alignment horizontal="right" wrapText="1"/>
    </xf>
    <xf numFmtId="0" fontId="31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0" xfId="0" applyFont="1" applyAlignment="1">
      <alignment horizontal="justify" vertical="top" wrapText="1"/>
    </xf>
    <xf numFmtId="0" fontId="31" fillId="0" borderId="1" xfId="0" applyFont="1" applyBorder="1" applyAlignment="1">
      <alignment horizontal="right" vertical="top" wrapText="1"/>
    </xf>
    <xf numFmtId="0" fontId="24" fillId="0" borderId="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49" fontId="5" fillId="0" borderId="8" xfId="0" applyNumberFormat="1" applyFont="1" applyBorder="1" applyAlignment="1">
      <alignment horizontal="left" wrapText="1"/>
    </xf>
    <xf numFmtId="49" fontId="5" fillId="0" borderId="3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textRotation="90"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7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 shrinkToFi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0" borderId="1" xfId="0" applyNumberFormat="1" applyFill="1" applyBorder="1" applyAlignment="1" applyProtection="1">
      <alignment horizontal="right"/>
      <protection locked="0"/>
    </xf>
    <xf numFmtId="2" fontId="5" fillId="0" borderId="13" xfId="0" applyNumberFormat="1" applyFont="1" applyBorder="1" applyAlignment="1" applyProtection="1">
      <alignment horizontal="right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right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5" fillId="0" borderId="9" xfId="0" applyNumberFormat="1" applyFont="1" applyBorder="1" applyAlignment="1" applyProtection="1">
      <alignment horizontal="right" wrapText="1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24" xfId="0" applyNumberFormat="1" applyFont="1" applyBorder="1" applyAlignment="1" applyProtection="1">
      <alignment horizontal="right" wrapText="1"/>
      <protection locked="0"/>
    </xf>
    <xf numFmtId="2" fontId="5" fillId="0" borderId="24" xfId="0" applyNumberFormat="1" applyFont="1" applyBorder="1" applyAlignment="1" applyProtection="1">
      <alignment horizontal="right"/>
      <protection locked="0"/>
    </xf>
    <xf numFmtId="2" fontId="5" fillId="0" borderId="13" xfId="0" applyNumberFormat="1" applyFont="1" applyBorder="1" applyAlignment="1" applyProtection="1">
      <alignment horizontal="right" wrapText="1"/>
      <protection locked="0"/>
    </xf>
    <xf numFmtId="2" fontId="5" fillId="0" borderId="31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right"/>
      <protection locked="0"/>
    </xf>
    <xf numFmtId="2" fontId="5" fillId="0" borderId="14" xfId="0" applyNumberFormat="1" applyFont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 applyProtection="1">
      <alignment horizontal="right" wrapText="1"/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" fontId="5" fillId="0" borderId="9" xfId="0" applyNumberFormat="1" applyFont="1" applyBorder="1" applyAlignment="1" applyProtection="1">
      <alignment horizontal="right"/>
      <protection locked="0"/>
    </xf>
    <xf numFmtId="1" fontId="5" fillId="0" borderId="22" xfId="0" applyNumberFormat="1" applyFont="1" applyBorder="1" applyAlignment="1" applyProtection="1">
      <alignment horizontal="right"/>
      <protection locked="0"/>
    </xf>
    <xf numFmtId="1" fontId="5" fillId="0" borderId="36" xfId="0" applyNumberFormat="1" applyFont="1" applyBorder="1" applyAlignment="1" applyProtection="1">
      <alignment horizontal="right"/>
      <protection locked="0"/>
    </xf>
    <xf numFmtId="1" fontId="5" fillId="0" borderId="32" xfId="0" applyNumberFormat="1" applyFont="1" applyBorder="1" applyAlignment="1" applyProtection="1">
      <alignment horizontal="right"/>
      <protection locked="0"/>
    </xf>
    <xf numFmtId="1" fontId="5" fillId="0" borderId="1" xfId="0" applyNumberFormat="1" applyFont="1" applyBorder="1" applyAlignment="1" applyProtection="1">
      <alignment horizontal="right"/>
      <protection locked="0"/>
    </xf>
    <xf numFmtId="1" fontId="5" fillId="0" borderId="24" xfId="0" applyNumberFormat="1" applyFont="1" applyBorder="1" applyAlignment="1" applyProtection="1">
      <alignment horizontal="right"/>
      <protection locked="0"/>
    </xf>
    <xf numFmtId="1" fontId="5" fillId="0" borderId="18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 applyProtection="1">
      <alignment horizontal="right"/>
      <protection locked="0"/>
    </xf>
    <xf numFmtId="1" fontId="5" fillId="0" borderId="14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right"/>
      <protection locked="0"/>
    </xf>
    <xf numFmtId="1" fontId="5" fillId="0" borderId="13" xfId="0" applyNumberFormat="1" applyFont="1" applyBorder="1" applyAlignment="1" applyProtection="1">
      <alignment horizontal="right" wrapText="1"/>
      <protection locked="0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1" fontId="5" fillId="0" borderId="18" xfId="0" applyNumberFormat="1" applyFont="1" applyBorder="1" applyAlignment="1" applyProtection="1">
      <alignment horizontal="right" wrapText="1"/>
      <protection locked="0"/>
    </xf>
    <xf numFmtId="1" fontId="5" fillId="0" borderId="24" xfId="0" applyNumberFormat="1" applyFont="1" applyBorder="1" applyAlignment="1" applyProtection="1">
      <alignment horizontal="right" wrapText="1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14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2" fontId="5" fillId="0" borderId="26" xfId="0" applyNumberFormat="1" applyFont="1" applyBorder="1" applyAlignment="1" applyProtection="1">
      <alignment horizontal="center" vertical="center" wrapText="1"/>
      <protection locked="0"/>
    </xf>
    <xf numFmtId="2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/>
    </xf>
    <xf numFmtId="0" fontId="1" fillId="2" borderId="37" xfId="0" applyFont="1" applyFill="1" applyBorder="1" applyAlignment="1">
      <alignment horizontal="center" textRotation="90"/>
    </xf>
    <xf numFmtId="0" fontId="1" fillId="2" borderId="39" xfId="0" applyFont="1" applyFill="1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98" t="s">
        <v>24</v>
      </c>
      <c r="S1" s="199"/>
      <c r="U1" s="198" t="s">
        <v>24</v>
      </c>
      <c r="V1" s="199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SheetLayoutView="100" workbookViewId="0" topLeftCell="A9">
      <selection activeCell="B34" sqref="B34:G34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375" style="0" customWidth="1"/>
    <col min="16" max="16" width="0.12890625" style="0" customWidth="1"/>
  </cols>
  <sheetData>
    <row r="1" spans="1:15" ht="22.5" customHeight="1">
      <c r="A1" s="66" t="s">
        <v>29</v>
      </c>
      <c r="B1" s="67" t="s">
        <v>111</v>
      </c>
      <c r="C1" s="58"/>
      <c r="D1" s="56"/>
      <c r="E1" s="56"/>
      <c r="F1" s="56"/>
      <c r="G1" s="58"/>
      <c r="H1" s="58"/>
      <c r="I1" s="135" t="s">
        <v>103</v>
      </c>
      <c r="J1" s="133"/>
      <c r="K1" s="133"/>
      <c r="L1" s="133"/>
      <c r="M1" s="134"/>
      <c r="N1" s="53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88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200" t="s">
        <v>112</v>
      </c>
      <c r="D3" s="200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2">
        <v>155</v>
      </c>
      <c r="I6" s="167" t="s">
        <v>25</v>
      </c>
      <c r="J6" s="167"/>
      <c r="K6" s="167"/>
      <c r="L6" s="2">
        <v>138</v>
      </c>
      <c r="M6" s="4"/>
      <c r="N6" s="4"/>
      <c r="O6" s="4"/>
    </row>
    <row r="7" spans="1:15" ht="15">
      <c r="A7" s="4"/>
      <c r="B7" s="37" t="s">
        <v>23</v>
      </c>
      <c r="C7" s="87">
        <v>22</v>
      </c>
      <c r="D7" s="5"/>
      <c r="E7" s="61" t="s">
        <v>16</v>
      </c>
      <c r="F7" s="4"/>
      <c r="G7" s="4"/>
      <c r="H7" s="168">
        <v>4</v>
      </c>
      <c r="I7" s="167" t="s">
        <v>16</v>
      </c>
      <c r="J7" s="167"/>
      <c r="K7" s="4"/>
      <c r="L7" s="168">
        <v>4.2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169">
        <v>39</v>
      </c>
      <c r="I8" s="170" t="s">
        <v>0</v>
      </c>
      <c r="J8" s="170"/>
      <c r="K8" s="170"/>
      <c r="L8" s="169">
        <v>33</v>
      </c>
      <c r="M8" s="4"/>
      <c r="N8" s="4"/>
      <c r="O8" s="68" t="s">
        <v>154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169">
        <v>69</v>
      </c>
      <c r="I9" s="171" t="s">
        <v>26</v>
      </c>
      <c r="J9" s="171"/>
      <c r="K9" s="4"/>
      <c r="L9" s="172">
        <v>63</v>
      </c>
      <c r="M9" s="64" t="s">
        <v>28</v>
      </c>
      <c r="N9" s="5"/>
      <c r="O9" s="69"/>
    </row>
    <row r="10" spans="1:16" s="63" customFormat="1" ht="79.5">
      <c r="A10" s="16" t="s">
        <v>8</v>
      </c>
      <c r="B10" s="17" t="s">
        <v>12</v>
      </c>
      <c r="C10" s="74" t="s">
        <v>10</v>
      </c>
      <c r="D10" s="18" t="s">
        <v>11</v>
      </c>
      <c r="E10" s="21" t="s">
        <v>2</v>
      </c>
      <c r="F10" s="75" t="s">
        <v>3</v>
      </c>
      <c r="G10" s="79" t="s">
        <v>4</v>
      </c>
      <c r="H10" s="35" t="s">
        <v>5</v>
      </c>
      <c r="I10" s="80" t="s">
        <v>2</v>
      </c>
      <c r="J10" s="75" t="s">
        <v>3</v>
      </c>
      <c r="K10" s="21" t="s">
        <v>4</v>
      </c>
      <c r="L10" s="35" t="s">
        <v>5</v>
      </c>
      <c r="M10" s="76" t="s">
        <v>7</v>
      </c>
      <c r="N10" s="76" t="s">
        <v>20</v>
      </c>
      <c r="O10" s="16" t="s">
        <v>27</v>
      </c>
      <c r="P10" s="78"/>
    </row>
    <row r="11" spans="1:15" ht="12" customHeight="1">
      <c r="A11" s="1">
        <v>11</v>
      </c>
      <c r="B11" s="104" t="s">
        <v>50</v>
      </c>
      <c r="C11" s="106" t="s">
        <v>48</v>
      </c>
      <c r="D11" s="104" t="s">
        <v>49</v>
      </c>
      <c r="E11" s="92">
        <v>0</v>
      </c>
      <c r="F11" s="92">
        <v>40.76</v>
      </c>
      <c r="G11" s="95">
        <f>IF(F11=0,120,IF(F11&gt;$H$9,120,IF(F11&lt;$H$8,0,IF($H$9&gt;F11&gt;$H$8,F11-$H$8))))</f>
        <v>1.759999999999998</v>
      </c>
      <c r="H11" s="96">
        <f>IF(G11=120,120,SUM(E11,G11))</f>
        <v>1.759999999999998</v>
      </c>
      <c r="I11" s="92">
        <v>0</v>
      </c>
      <c r="J11" s="92">
        <v>34.63</v>
      </c>
      <c r="K11" s="95">
        <f>IF(J11=0,100,IF(J11&gt;$L$9,100,IF(J11&lt;$L$8,0,IF($L$9&gt;J11&gt;$L$8,J11-$L$8))))</f>
        <v>1.6300000000000026</v>
      </c>
      <c r="L11" s="96">
        <f>IF(K11=100,100,SUM(I11,K11))</f>
        <v>1.6300000000000026</v>
      </c>
      <c r="M11" s="97">
        <f>SUM(H11,L11)</f>
        <v>3.3900000000000006</v>
      </c>
      <c r="N11" s="95">
        <f>SUM(F11,J11)</f>
        <v>75.39</v>
      </c>
      <c r="O11" s="102">
        <v>1</v>
      </c>
    </row>
    <row r="12" spans="1:16" ht="12" customHeight="1">
      <c r="A12" s="1">
        <v>18</v>
      </c>
      <c r="B12" s="104" t="s">
        <v>55</v>
      </c>
      <c r="C12" s="104" t="s">
        <v>59</v>
      </c>
      <c r="D12" s="105" t="s">
        <v>42</v>
      </c>
      <c r="E12" s="92">
        <v>5</v>
      </c>
      <c r="F12" s="92">
        <v>38.68</v>
      </c>
      <c r="G12" s="95">
        <f>IF(F12=0,120,IF(F12&gt;$H$9,120,IF(F12&lt;$H$8,0,IF($H$9&gt;F12&gt;$H$8,F12-$H$8))))</f>
        <v>0</v>
      </c>
      <c r="H12" s="96">
        <f>IF(G12=120,120,SUM(E12,G12))</f>
        <v>5</v>
      </c>
      <c r="I12" s="92">
        <v>0</v>
      </c>
      <c r="J12" s="92">
        <v>31.22</v>
      </c>
      <c r="K12" s="95">
        <f>IF(J12=0,100,IF(J12&gt;$L$9,100,IF(J12&lt;$L$8,0,IF($L$9&gt;J12&gt;$L$8,J12-$L$8))))</f>
        <v>0</v>
      </c>
      <c r="L12" s="96">
        <f>IF(K12=100,100,SUM(I12,K12))</f>
        <v>0</v>
      </c>
      <c r="M12" s="97">
        <f>SUM(H12,L12)</f>
        <v>5</v>
      </c>
      <c r="N12" s="95">
        <f>SUM(F12,J12)</f>
        <v>69.9</v>
      </c>
      <c r="O12" s="92">
        <v>2</v>
      </c>
      <c r="P12" s="65"/>
    </row>
    <row r="13" spans="1:16" ht="12" customHeight="1">
      <c r="A13" s="23">
        <v>14</v>
      </c>
      <c r="B13" s="103" t="s">
        <v>52</v>
      </c>
      <c r="C13" s="103" t="s">
        <v>40</v>
      </c>
      <c r="D13" s="163" t="s">
        <v>43</v>
      </c>
      <c r="E13" s="101">
        <v>0</v>
      </c>
      <c r="F13" s="95">
        <v>44.97</v>
      </c>
      <c r="G13" s="95">
        <f>IF(F13=0,120,IF(F13&gt;$H$9,120,IF(F13&lt;$H$8,0,IF($H$9&gt;F13&gt;$H$8,F13-$H$8))))</f>
        <v>5.969999999999999</v>
      </c>
      <c r="H13" s="96">
        <f>IF(G13=120,120,SUM(E13,G13))</f>
        <v>5.969999999999999</v>
      </c>
      <c r="I13" s="92">
        <v>0</v>
      </c>
      <c r="J13" s="92">
        <v>34.91</v>
      </c>
      <c r="K13" s="95">
        <f>IF(J13=0,100,IF(J13&gt;$L$9,100,IF(J13&lt;$L$8,0,IF($L$9&gt;J13&gt;$L$8,J13-$L$8))))</f>
        <v>1.9099999999999966</v>
      </c>
      <c r="L13" s="96">
        <f>IF(K13=100,100,SUM(I13,K13))</f>
        <v>1.9099999999999966</v>
      </c>
      <c r="M13" s="97">
        <f>SUM(H13,L13)</f>
        <v>7.8799999999999955</v>
      </c>
      <c r="N13" s="95">
        <f>SUM(F13,J13)</f>
        <v>79.88</v>
      </c>
      <c r="O13" s="102">
        <v>3</v>
      </c>
      <c r="P13" s="65"/>
    </row>
    <row r="14" spans="1:16" ht="12" customHeight="1">
      <c r="A14" s="3">
        <v>17</v>
      </c>
      <c r="B14" s="186" t="s">
        <v>128</v>
      </c>
      <c r="C14" s="188" t="s">
        <v>40</v>
      </c>
      <c r="D14" s="105" t="s">
        <v>51</v>
      </c>
      <c r="E14" s="101">
        <v>0</v>
      </c>
      <c r="F14" s="95">
        <v>47.4</v>
      </c>
      <c r="G14" s="95">
        <f>IF(F14=0,120,IF(F14&gt;$H$9,120,IF(F14&lt;$H$8,0,IF($H$9&gt;F14&gt;$H$8,F14-$H$8))))</f>
        <v>8.399999999999999</v>
      </c>
      <c r="H14" s="96">
        <f>IF(G14=120,120,SUM(E14,G14))</f>
        <v>8.399999999999999</v>
      </c>
      <c r="I14" s="101">
        <v>0</v>
      </c>
      <c r="J14" s="95">
        <v>37.48</v>
      </c>
      <c r="K14" s="95">
        <f>IF(J14=0,100,IF(J14&gt;$L$9,100,IF(J14&lt;$L$8,0,IF($L$9&gt;J14&gt;$L$8,J14-$L$8))))</f>
        <v>4.479999999999997</v>
      </c>
      <c r="L14" s="96">
        <f>IF(K14=100,100,SUM(I14,K14))</f>
        <v>4.479999999999997</v>
      </c>
      <c r="M14" s="97">
        <f>SUM(H14,L14)</f>
        <v>12.879999999999995</v>
      </c>
      <c r="N14" s="95">
        <f>SUM(F14,J14)</f>
        <v>84.88</v>
      </c>
      <c r="O14" s="102">
        <v>4</v>
      </c>
      <c r="P14" s="65"/>
    </row>
    <row r="15" spans="1:16" ht="12" customHeight="1">
      <c r="A15" s="15">
        <v>21</v>
      </c>
      <c r="B15" s="108" t="s">
        <v>47</v>
      </c>
      <c r="C15" s="109" t="s">
        <v>40</v>
      </c>
      <c r="D15" s="110" t="s">
        <v>45</v>
      </c>
      <c r="E15" s="187">
        <v>0</v>
      </c>
      <c r="F15" s="1">
        <v>53.88</v>
      </c>
      <c r="G15" s="95">
        <f>IF(F15=0,120,IF(F15&gt;$H$9,120,IF(F15&lt;$H$8,0,IF($H$9&gt;F15&gt;$H$8,F15-$H$8))))</f>
        <v>14.880000000000003</v>
      </c>
      <c r="H15" s="96">
        <f>IF(G15=120,120,SUM(E15,G15))</f>
        <v>14.880000000000003</v>
      </c>
      <c r="I15" s="231">
        <v>0</v>
      </c>
      <c r="J15" s="231">
        <v>35.7</v>
      </c>
      <c r="K15" s="95">
        <f>IF(J15=0,100,IF(J15&gt;$L$9,100,IF(J15&lt;$L$8,0,IF($L$9&gt;J15&gt;$L$8,J15-$L$8))))</f>
        <v>2.700000000000003</v>
      </c>
      <c r="L15" s="96">
        <f>IF(K15=100,100,SUM(I15,K15))</f>
        <v>2.700000000000003</v>
      </c>
      <c r="M15" s="97">
        <f>SUM(H15,L15)</f>
        <v>17.580000000000005</v>
      </c>
      <c r="N15" s="95">
        <f>SUM(F15,J15)</f>
        <v>89.58000000000001</v>
      </c>
      <c r="O15" s="107">
        <v>5</v>
      </c>
      <c r="P15" s="65"/>
    </row>
    <row r="16" spans="1:15" ht="12" customHeight="1">
      <c r="A16" s="23">
        <v>4</v>
      </c>
      <c r="B16" s="104" t="s">
        <v>53</v>
      </c>
      <c r="C16" s="103" t="s">
        <v>40</v>
      </c>
      <c r="D16" s="105" t="s">
        <v>44</v>
      </c>
      <c r="E16" s="101">
        <v>5</v>
      </c>
      <c r="F16" s="95">
        <v>52.18</v>
      </c>
      <c r="G16" s="95">
        <f>IF(F16=0,120,IF(F16&gt;$H$9,120,IF(F16&lt;$H$8,0,IF($H$9&gt;F16&gt;$H$8,F16-$H$8))))</f>
        <v>13.18</v>
      </c>
      <c r="H16" s="96">
        <f>IF(G16=120,120,SUM(E16,G16))</f>
        <v>18.18</v>
      </c>
      <c r="I16" s="101">
        <v>0</v>
      </c>
      <c r="J16" s="95">
        <v>32.4</v>
      </c>
      <c r="K16" s="95">
        <f>IF(J16=0,100,IF(J16&gt;$L$9,100,IF(J16&lt;$L$8,0,IF($L$9&gt;J16&gt;$L$8,J16-$L$8))))</f>
        <v>0</v>
      </c>
      <c r="L16" s="96">
        <f>IF(K16=100,100,SUM(I16,K16))</f>
        <v>0</v>
      </c>
      <c r="M16" s="97">
        <f>SUM(H16,L16)</f>
        <v>18.18</v>
      </c>
      <c r="N16" s="95">
        <f>SUM(F16,J16)</f>
        <v>84.58</v>
      </c>
      <c r="O16" s="107">
        <v>6</v>
      </c>
    </row>
    <row r="17" spans="1:15" ht="12" customHeight="1">
      <c r="A17" s="3">
        <v>8</v>
      </c>
      <c r="B17" s="164" t="s">
        <v>54</v>
      </c>
      <c r="C17" s="164" t="s">
        <v>40</v>
      </c>
      <c r="D17" s="163" t="s">
        <v>41</v>
      </c>
      <c r="E17" s="101">
        <v>0</v>
      </c>
      <c r="F17" s="95">
        <v>55.42</v>
      </c>
      <c r="G17" s="95">
        <f>IF(F17=0,120,IF(F17&gt;$H$9,120,IF(F17&lt;$H$8,0,IF($H$9&gt;F17&gt;$H$8,F17-$H$8))))</f>
        <v>16.42</v>
      </c>
      <c r="H17" s="96">
        <f>IF(G17=120,120,SUM(E17,G17))</f>
        <v>16.42</v>
      </c>
      <c r="I17" s="101">
        <v>0</v>
      </c>
      <c r="J17" s="95">
        <v>38.91</v>
      </c>
      <c r="K17" s="95">
        <f>IF(J17=0,100,IF(J17&gt;$L$9,100,IF(J17&lt;$L$8,0,IF($L$9&gt;J17&gt;$L$8,J17-$L$8))))</f>
        <v>5.909999999999997</v>
      </c>
      <c r="L17" s="96">
        <f>IF(K17=100,100,SUM(I17,K17))</f>
        <v>5.909999999999997</v>
      </c>
      <c r="M17" s="97">
        <f>SUM(H17,L17)</f>
        <v>22.33</v>
      </c>
      <c r="N17" s="95">
        <f>SUM(F17,J17)</f>
        <v>94.33</v>
      </c>
      <c r="O17" s="107">
        <v>7</v>
      </c>
    </row>
    <row r="18" spans="1:16" ht="12" customHeight="1">
      <c r="A18" s="3">
        <v>16</v>
      </c>
      <c r="B18" s="104" t="s">
        <v>69</v>
      </c>
      <c r="C18" s="103" t="s">
        <v>40</v>
      </c>
      <c r="D18" s="105" t="s">
        <v>125</v>
      </c>
      <c r="E18" s="101">
        <v>10</v>
      </c>
      <c r="F18" s="95">
        <v>52.87</v>
      </c>
      <c r="G18" s="95">
        <f>IF(F18=0,120,IF(F18&gt;$H$9,120,IF(F18&lt;$H$8,0,IF($H$9&gt;F18&gt;$H$8,F18-$H$8))))</f>
        <v>13.869999999999997</v>
      </c>
      <c r="H18" s="96">
        <f>IF(G18=120,120,SUM(E18,G18))</f>
        <v>23.869999999999997</v>
      </c>
      <c r="I18" s="101">
        <v>0</v>
      </c>
      <c r="J18" s="95">
        <v>33.98</v>
      </c>
      <c r="K18" s="95">
        <f>IF(J18=0,100,IF(J18&gt;$L$9,100,IF(J18&lt;$L$8,0,IF($L$9&gt;J18&gt;$L$8,J18-$L$8))))</f>
        <v>0.9799999999999969</v>
      </c>
      <c r="L18" s="96">
        <f>IF(K18=100,100,SUM(I18,K18))</f>
        <v>0.9799999999999969</v>
      </c>
      <c r="M18" s="97">
        <f>SUM(H18,L18)</f>
        <v>24.849999999999994</v>
      </c>
      <c r="N18" s="95">
        <f>SUM(F18,J18)</f>
        <v>86.85</v>
      </c>
      <c r="O18" s="107">
        <v>8</v>
      </c>
      <c r="P18" s="65"/>
    </row>
    <row r="19" spans="1:16" ht="12" customHeight="1">
      <c r="A19" s="1">
        <v>10</v>
      </c>
      <c r="B19" s="179" t="s">
        <v>106</v>
      </c>
      <c r="C19" s="103" t="s">
        <v>35</v>
      </c>
      <c r="D19" s="232" t="s">
        <v>107</v>
      </c>
      <c r="E19" s="1">
        <v>5</v>
      </c>
      <c r="F19" s="1">
        <v>53.28</v>
      </c>
      <c r="G19" s="95">
        <f>IF(F19=0,120,IF(F19&gt;$H$9,120,IF(F19&lt;$H$8,0,IF($H$9&gt;F19&gt;$H$8,F19-$H$8))))</f>
        <v>14.280000000000001</v>
      </c>
      <c r="H19" s="96">
        <f>IF(G19=120,120,SUM(E19,G19))</f>
        <v>19.28</v>
      </c>
      <c r="I19" s="1">
        <v>5</v>
      </c>
      <c r="J19" s="1">
        <v>45.74</v>
      </c>
      <c r="K19" s="95">
        <f>IF(J19=0,100,IF(J19&gt;$L$9,100,IF(J19&lt;$L$8,0,IF($L$9&gt;J19&gt;$L$8,J19-$L$8))))</f>
        <v>12.740000000000002</v>
      </c>
      <c r="L19" s="96">
        <f>IF(K19=100,100,SUM(I19,K19))</f>
        <v>17.740000000000002</v>
      </c>
      <c r="M19" s="97">
        <f>SUM(H19,L19)</f>
        <v>37.02</v>
      </c>
      <c r="N19" s="95">
        <f>SUM(F19,J19)</f>
        <v>99.02000000000001</v>
      </c>
      <c r="O19" s="107">
        <v>9</v>
      </c>
      <c r="P19" s="65"/>
    </row>
    <row r="20" spans="1:15" ht="12" customHeight="1">
      <c r="A20" s="23">
        <v>9</v>
      </c>
      <c r="B20" s="110" t="s">
        <v>139</v>
      </c>
      <c r="C20" s="163" t="s">
        <v>137</v>
      </c>
      <c r="D20" s="163" t="s">
        <v>138</v>
      </c>
      <c r="E20" s="101">
        <v>0</v>
      </c>
      <c r="F20" s="95">
        <v>63.7</v>
      </c>
      <c r="G20" s="95">
        <f>IF(F20=0,120,IF(F20&gt;$H$9,120,IF(F20&lt;$H$8,0,IF($H$9&gt;F20&gt;$H$8,F20-$H$8))))</f>
        <v>24.700000000000003</v>
      </c>
      <c r="H20" s="96">
        <f>IF(G20=120,120,SUM(E20,G20))</f>
        <v>24.700000000000003</v>
      </c>
      <c r="I20" s="101">
        <v>0</v>
      </c>
      <c r="J20" s="95">
        <v>45.44</v>
      </c>
      <c r="K20" s="95">
        <f>IF(J20=0,100,IF(J20&gt;$L$9,100,IF(J20&lt;$L$8,0,IF($L$9&gt;J20&gt;$L$8,J20-$L$8))))</f>
        <v>12.439999999999998</v>
      </c>
      <c r="L20" s="96">
        <f>IF(K20=100,100,SUM(I20,K20))</f>
        <v>12.439999999999998</v>
      </c>
      <c r="M20" s="97">
        <f>SUM(H20,L20)</f>
        <v>37.14</v>
      </c>
      <c r="N20" s="95">
        <f>SUM(F20,J20)</f>
        <v>109.14</v>
      </c>
      <c r="O20" s="107">
        <v>10</v>
      </c>
    </row>
    <row r="21" spans="1:15" ht="12" customHeight="1">
      <c r="A21" s="3">
        <v>13</v>
      </c>
      <c r="B21" s="180" t="s">
        <v>108</v>
      </c>
      <c r="C21" s="163" t="s">
        <v>40</v>
      </c>
      <c r="D21" s="163" t="s">
        <v>46</v>
      </c>
      <c r="E21" s="101">
        <v>5</v>
      </c>
      <c r="F21" s="95">
        <v>54.87</v>
      </c>
      <c r="G21" s="95">
        <f>IF(F21=0,120,IF(F21&gt;$H$9,120,IF(F21&lt;$H$8,0,IF($H$9&gt;F21&gt;$H$8,F21-$H$8))))</f>
        <v>15.869999999999997</v>
      </c>
      <c r="H21" s="96">
        <f>IF(G21=120,120,SUM(E21,G21))</f>
        <v>20.869999999999997</v>
      </c>
      <c r="I21" s="101">
        <v>5</v>
      </c>
      <c r="J21" s="95">
        <v>45.72</v>
      </c>
      <c r="K21" s="95">
        <f>IF(J21=0,100,IF(J21&gt;$L$9,100,IF(J21&lt;$L$8,0,IF($L$9&gt;J21&gt;$L$8,J21-$L$8))))</f>
        <v>12.719999999999999</v>
      </c>
      <c r="L21" s="96">
        <f>IF(K21=100,100,SUM(I21,K21))</f>
        <v>17.72</v>
      </c>
      <c r="M21" s="97">
        <f>SUM(H21,L21)</f>
        <v>38.589999999999996</v>
      </c>
      <c r="N21" s="95">
        <f>SUM(F21,J21)</f>
        <v>100.59</v>
      </c>
      <c r="O21" s="107">
        <v>11</v>
      </c>
    </row>
    <row r="22" spans="1:15" ht="12" customHeight="1">
      <c r="A22" s="1">
        <v>3</v>
      </c>
      <c r="B22" s="103" t="s">
        <v>52</v>
      </c>
      <c r="C22" s="103" t="s">
        <v>40</v>
      </c>
      <c r="D22" s="163" t="s">
        <v>58</v>
      </c>
      <c r="E22" s="1">
        <v>10</v>
      </c>
      <c r="F22" s="1">
        <v>53.92</v>
      </c>
      <c r="G22" s="95">
        <f>IF(F22=0,120,IF(F22&gt;$H$9,120,IF(F22&lt;$H$8,0,IF($H$9&gt;F22&gt;$H$8,F22-$H$8))))</f>
        <v>14.920000000000002</v>
      </c>
      <c r="H22" s="96">
        <f>IF(G22=120,120,SUM(E22,G22))</f>
        <v>24.92</v>
      </c>
      <c r="I22" s="1">
        <v>10</v>
      </c>
      <c r="J22" s="1">
        <v>40.08</v>
      </c>
      <c r="K22" s="95">
        <f>IF(J22=0,100,IF(J22&gt;$L$9,100,IF(J22&lt;$L$8,0,IF($L$9&gt;J22&gt;$L$8,J22-$L$8))))</f>
        <v>7.079999999999998</v>
      </c>
      <c r="L22" s="96">
        <f>IF(K22=100,100,SUM(I22,K22))</f>
        <v>17.08</v>
      </c>
      <c r="M22" s="97">
        <f>SUM(H22,L22)</f>
        <v>42</v>
      </c>
      <c r="N22" s="95">
        <f>SUM(F22,J22)</f>
        <v>94</v>
      </c>
      <c r="O22" s="102">
        <v>12</v>
      </c>
    </row>
    <row r="23" spans="1:15" ht="12" customHeight="1">
      <c r="A23" s="1">
        <v>19</v>
      </c>
      <c r="B23" s="103" t="s">
        <v>50</v>
      </c>
      <c r="C23" s="103" t="s">
        <v>56</v>
      </c>
      <c r="D23" s="105" t="s">
        <v>57</v>
      </c>
      <c r="E23" s="230" t="s">
        <v>155</v>
      </c>
      <c r="F23" s="1"/>
      <c r="G23" s="95">
        <f>IF(F23=0,120,IF(F23&gt;$H$9,120,IF(F23&lt;$H$8,0,IF($H$9&gt;F23&gt;$H$8,F23-$H$8))))</f>
        <v>120</v>
      </c>
      <c r="H23" s="96">
        <f>IF(G23=120,120,SUM(E23,G23))</f>
        <v>120</v>
      </c>
      <c r="I23" s="1">
        <v>5</v>
      </c>
      <c r="J23" s="1">
        <v>34.08</v>
      </c>
      <c r="K23" s="95">
        <f>IF(J23=0,100,IF(J23&gt;$L$9,100,IF(J23&lt;$L$8,0,IF($L$9&gt;J23&gt;$L$8,J23-$L$8))))</f>
        <v>1.0799999999999983</v>
      </c>
      <c r="L23" s="96">
        <f>IF(K23=100,100,SUM(I23,K23))</f>
        <v>6.079999999999998</v>
      </c>
      <c r="M23" s="97">
        <f>SUM(H23,L23)</f>
        <v>126.08</v>
      </c>
      <c r="N23" s="95">
        <f>SUM(F23,J23)</f>
        <v>34.08</v>
      </c>
      <c r="O23" s="102"/>
    </row>
    <row r="24" spans="1:15" ht="12" customHeight="1">
      <c r="A24" s="15">
        <v>22</v>
      </c>
      <c r="B24" s="229" t="s">
        <v>130</v>
      </c>
      <c r="C24" s="110" t="s">
        <v>35</v>
      </c>
      <c r="D24" s="110" t="s">
        <v>131</v>
      </c>
      <c r="E24" s="187">
        <v>0</v>
      </c>
      <c r="F24" s="1">
        <v>65.36</v>
      </c>
      <c r="G24" s="95">
        <f>IF(F24=0,120,IF(F24&gt;$H$9,120,IF(F24&lt;$H$8,0,IF($H$9&gt;F24&gt;$H$8,F24-$H$8))))</f>
        <v>26.36</v>
      </c>
      <c r="H24" s="96">
        <f>IF(G24=120,120,SUM(E24,G24))</f>
        <v>26.36</v>
      </c>
      <c r="I24" s="231">
        <v>0</v>
      </c>
      <c r="J24" s="231">
        <v>65.65</v>
      </c>
      <c r="K24" s="95">
        <f>IF(J24=0,100,IF(J24&gt;$L$9,100,IF(J24&lt;$L$8,0,IF($L$9&gt;J24&gt;$L$8,J24-$L$8))))</f>
        <v>100</v>
      </c>
      <c r="L24" s="96">
        <f>IF(K24=100,100,SUM(I24,K24))</f>
        <v>100</v>
      </c>
      <c r="M24" s="97">
        <f>SUM(H24,L24)</f>
        <v>126.36</v>
      </c>
      <c r="N24" s="95">
        <f>SUM(F24,J24)</f>
        <v>131.01</v>
      </c>
      <c r="O24" s="92"/>
    </row>
    <row r="25" spans="1:15" ht="12.75" customHeight="1">
      <c r="A25" s="1">
        <v>20</v>
      </c>
      <c r="B25" s="186" t="s">
        <v>140</v>
      </c>
      <c r="C25" s="186" t="s">
        <v>61</v>
      </c>
      <c r="D25" s="233" t="s">
        <v>141</v>
      </c>
      <c r="E25" s="234">
        <v>15</v>
      </c>
      <c r="F25" s="1">
        <v>58.7</v>
      </c>
      <c r="G25" s="95">
        <f>IF(F25=0,120,IF(F25&gt;$H$9,120,IF(F25&lt;$H$8,0,IF($H$9&gt;F25&gt;$H$8,F25-$H$8))))</f>
        <v>19.700000000000003</v>
      </c>
      <c r="H25" s="96">
        <f>IF(G25=120,120,SUM(E25,G25))</f>
        <v>34.7</v>
      </c>
      <c r="I25" s="230" t="s">
        <v>155</v>
      </c>
      <c r="J25" s="190"/>
      <c r="K25" s="95">
        <f>IF(J25=0,100,IF(J25&gt;$L$9,100,IF(J25&lt;$L$8,0,IF($L$9&gt;J25&gt;$L$8,J25-$L$8))))</f>
        <v>100</v>
      </c>
      <c r="L25" s="96">
        <f>IF(K25=100,100,SUM(I25,K25))</f>
        <v>100</v>
      </c>
      <c r="M25" s="97">
        <f>SUM(H25,L25)</f>
        <v>134.7</v>
      </c>
      <c r="N25" s="95">
        <f>SUM(F25,J25)</f>
        <v>58.7</v>
      </c>
      <c r="O25" s="1"/>
    </row>
    <row r="26" spans="1:15" ht="12.75">
      <c r="A26" s="23">
        <v>6</v>
      </c>
      <c r="B26" s="106" t="s">
        <v>129</v>
      </c>
      <c r="C26" s="103" t="s">
        <v>56</v>
      </c>
      <c r="D26" s="105" t="s">
        <v>124</v>
      </c>
      <c r="E26" s="230" t="s">
        <v>155</v>
      </c>
      <c r="F26" s="95"/>
      <c r="G26" s="95">
        <f>IF(F26=0,120,IF(F26&gt;$H$9,120,IF(F26&lt;$H$8,0,IF($H$9&gt;F26&gt;$H$8,F26-$H$8))))</f>
        <v>120</v>
      </c>
      <c r="H26" s="96">
        <f>IF(G26=120,120,SUM(E26,G26))</f>
        <v>120</v>
      </c>
      <c r="I26" s="92">
        <v>0</v>
      </c>
      <c r="J26" s="92">
        <v>54.46</v>
      </c>
      <c r="K26" s="95">
        <f>IF(J26=0,100,IF(J26&gt;$L$9,100,IF(J26&lt;$L$8,0,IF($L$9&gt;J26&gt;$L$8,J26-$L$8))))</f>
        <v>21.46</v>
      </c>
      <c r="L26" s="96">
        <f>IF(K26=100,100,SUM(I26,K26))</f>
        <v>21.46</v>
      </c>
      <c r="M26" s="97">
        <f>SUM(H26,L26)</f>
        <v>141.46</v>
      </c>
      <c r="N26" s="95">
        <f>SUM(F26,J26)</f>
        <v>54.46</v>
      </c>
      <c r="O26" s="1"/>
    </row>
    <row r="27" spans="1:15" ht="12.75">
      <c r="A27" s="23">
        <v>7</v>
      </c>
      <c r="B27" s="174" t="s">
        <v>70</v>
      </c>
      <c r="C27" s="163" t="s">
        <v>40</v>
      </c>
      <c r="D27" s="163" t="s">
        <v>136</v>
      </c>
      <c r="E27" s="230" t="s">
        <v>155</v>
      </c>
      <c r="F27" s="95"/>
      <c r="G27" s="95">
        <f>IF(F27=0,120,IF(F27&gt;$H$9,120,IF(F27&lt;$H$8,0,IF($H$9&gt;F27&gt;$H$8,F27-$H$8))))</f>
        <v>120</v>
      </c>
      <c r="H27" s="96">
        <f>IF(G27=120,120,SUM(E27,G27))</f>
        <v>120</v>
      </c>
      <c r="I27" s="101">
        <v>10</v>
      </c>
      <c r="J27" s="95">
        <v>53.49</v>
      </c>
      <c r="K27" s="95">
        <f>IF(J27=0,100,IF(J27&gt;$L$9,100,IF(J27&lt;$L$8,0,IF($L$9&gt;J27&gt;$L$8,J27-$L$8))))</f>
        <v>20.490000000000002</v>
      </c>
      <c r="L27" s="96">
        <f>IF(K27=100,100,SUM(I27,K27))</f>
        <v>30.490000000000002</v>
      </c>
      <c r="M27" s="97">
        <f>SUM(H27,L27)</f>
        <v>150.49</v>
      </c>
      <c r="N27" s="95">
        <f>SUM(F27,J27)</f>
        <v>53.49</v>
      </c>
      <c r="O27" s="1"/>
    </row>
    <row r="28" spans="1:15" ht="12.75">
      <c r="A28" s="23">
        <v>1</v>
      </c>
      <c r="B28" s="104" t="s">
        <v>69</v>
      </c>
      <c r="C28" s="103" t="s">
        <v>40</v>
      </c>
      <c r="D28" s="104" t="s">
        <v>123</v>
      </c>
      <c r="E28" s="101" t="s">
        <v>155</v>
      </c>
      <c r="F28" s="95"/>
      <c r="G28" s="95">
        <f>IF(F28=0,120,IF(F28&gt;$H$9,120,IF(F28&lt;$H$8,0,IF($H$9&gt;F28&gt;$H$8,F28-$H$8))))</f>
        <v>120</v>
      </c>
      <c r="H28" s="96">
        <f>IF(G28=120,120,SUM(E28,G28))</f>
        <v>120</v>
      </c>
      <c r="I28" s="230" t="s">
        <v>155</v>
      </c>
      <c r="J28" s="95"/>
      <c r="K28" s="95">
        <f>IF(J28=0,100,IF(J28&gt;$L$9,100,IF(J28&lt;$L$8,0,IF($L$9&gt;J28&gt;$L$8,J28-$L$8))))</f>
        <v>100</v>
      </c>
      <c r="L28" s="96">
        <f>IF(K28=100,100,SUM(I28,K28))</f>
        <v>100</v>
      </c>
      <c r="M28" s="97">
        <f>SUM(H28,L28)</f>
        <v>220</v>
      </c>
      <c r="N28" s="95">
        <f>SUM(F28,J28)</f>
        <v>0</v>
      </c>
      <c r="O28" s="1"/>
    </row>
    <row r="29" spans="1:15" ht="12.75">
      <c r="A29" s="23">
        <v>2</v>
      </c>
      <c r="B29" s="104" t="s">
        <v>50</v>
      </c>
      <c r="C29" s="106" t="s">
        <v>40</v>
      </c>
      <c r="D29" s="105" t="s">
        <v>127</v>
      </c>
      <c r="E29" s="230" t="s">
        <v>155</v>
      </c>
      <c r="F29" s="95"/>
      <c r="G29" s="95">
        <f>IF(F29=0,120,IF(F29&gt;$H$9,120,IF(F29&lt;$H$8,0,IF($H$9&gt;F29&gt;$H$8,F29-$H$8))))</f>
        <v>120</v>
      </c>
      <c r="H29" s="96">
        <f>IF(G29=120,120,SUM(E29,G29))</f>
        <v>120</v>
      </c>
      <c r="I29" s="230" t="s">
        <v>155</v>
      </c>
      <c r="J29" s="95"/>
      <c r="K29" s="95">
        <f>IF(J29=0,100,IF(J29&gt;$L$9,100,IF(J29&lt;$L$8,0,IF($L$9&gt;J29&gt;$L$8,J29-$L$8))))</f>
        <v>100</v>
      </c>
      <c r="L29" s="96">
        <f>IF(K29=100,100,SUM(I29,K29))</f>
        <v>100</v>
      </c>
      <c r="M29" s="97">
        <f>SUM(H29,L29)</f>
        <v>220</v>
      </c>
      <c r="N29" s="95">
        <f>SUM(F29,J29)</f>
        <v>0</v>
      </c>
      <c r="O29" s="1"/>
    </row>
    <row r="30" spans="1:15" ht="12.75" customHeight="1">
      <c r="A30" s="3">
        <v>5</v>
      </c>
      <c r="B30" s="186" t="s">
        <v>128</v>
      </c>
      <c r="C30" s="188" t="s">
        <v>40</v>
      </c>
      <c r="D30" s="104" t="s">
        <v>126</v>
      </c>
      <c r="E30" s="230" t="s">
        <v>155</v>
      </c>
      <c r="F30" s="95"/>
      <c r="G30" s="95">
        <f>IF(F30=0,120,IF(F30&gt;$H$9,120,IF(F30&lt;$H$8,0,IF($H$9&gt;F30&gt;$H$8,F30-$H$8))))</f>
        <v>120</v>
      </c>
      <c r="H30" s="96">
        <f>IF(G30=120,120,SUM(E30,G30))</f>
        <v>120</v>
      </c>
      <c r="I30" s="230" t="s">
        <v>155</v>
      </c>
      <c r="J30" s="95"/>
      <c r="K30" s="95">
        <f>IF(J30=0,100,IF(J30&gt;$L$9,100,IF(J30&lt;$L$8,0,IF($L$9&gt;J30&gt;$L$8,J30-$L$8))))</f>
        <v>100</v>
      </c>
      <c r="L30" s="96">
        <f>IF(K30=100,100,SUM(I30,K30))</f>
        <v>100</v>
      </c>
      <c r="M30" s="97">
        <f>SUM(H30,L30)</f>
        <v>220</v>
      </c>
      <c r="N30" s="95">
        <f>SUM(F30,J30)</f>
        <v>0</v>
      </c>
      <c r="O30" s="1"/>
    </row>
    <row r="31" spans="1:15" ht="12.75" customHeight="1">
      <c r="A31" s="3">
        <v>12</v>
      </c>
      <c r="B31" s="104" t="s">
        <v>118</v>
      </c>
      <c r="C31" s="103" t="s">
        <v>119</v>
      </c>
      <c r="D31" s="105" t="s">
        <v>120</v>
      </c>
      <c r="E31" s="230" t="s">
        <v>155</v>
      </c>
      <c r="F31" s="95"/>
      <c r="G31" s="95">
        <f>IF(F31=0,120,IF(F31&gt;$H$9,120,IF(F31&lt;$H$8,0,IF($H$9&gt;F31&gt;$H$8,F31-$H$8))))</f>
        <v>120</v>
      </c>
      <c r="H31" s="96">
        <f>IF(G31=120,120,SUM(E31,G31))</f>
        <v>120</v>
      </c>
      <c r="I31" s="230" t="s">
        <v>155</v>
      </c>
      <c r="J31" s="95"/>
      <c r="K31" s="95">
        <f>IF(J31=0,100,IF(J31&gt;$L$9,100,IF(J31&lt;$L$8,0,IF($L$9&gt;J31&gt;$L$8,J31-$L$8))))</f>
        <v>100</v>
      </c>
      <c r="L31" s="96">
        <f>IF(K31=100,100,SUM(I31,K31))</f>
        <v>100</v>
      </c>
      <c r="M31" s="97">
        <f>SUM(H31,L31)</f>
        <v>220</v>
      </c>
      <c r="N31" s="95">
        <f>SUM(F31,J31)</f>
        <v>0</v>
      </c>
      <c r="O31" s="1"/>
    </row>
    <row r="32" spans="1:15" ht="12.75" customHeight="1">
      <c r="A32" s="3">
        <v>15</v>
      </c>
      <c r="B32" s="104" t="s">
        <v>72</v>
      </c>
      <c r="C32" s="103" t="s">
        <v>40</v>
      </c>
      <c r="D32" s="185" t="s">
        <v>135</v>
      </c>
      <c r="E32" s="230" t="s">
        <v>155</v>
      </c>
      <c r="F32" s="95"/>
      <c r="G32" s="95">
        <f>IF(F32=0,120,IF(F32&gt;$H$9,120,IF(F32&lt;$H$8,0,IF($H$9&gt;F32&gt;$H$8,F32-$H$8))))</f>
        <v>120</v>
      </c>
      <c r="H32" s="96">
        <f>IF(G32=120,120,SUM(E32,G32))</f>
        <v>120</v>
      </c>
      <c r="I32" s="230" t="s">
        <v>155</v>
      </c>
      <c r="J32" s="95"/>
      <c r="K32" s="95">
        <f>IF(J32=0,100,IF(J32&gt;$L$9,100,IF(J32&lt;$L$8,0,IF($L$9&gt;J32&gt;$L$8,J32-$L$8))))</f>
        <v>100</v>
      </c>
      <c r="L32" s="96">
        <f>IF(K32=100,100,SUM(I32,K32))</f>
        <v>100</v>
      </c>
      <c r="M32" s="97">
        <f>SUM(H32,L32)</f>
        <v>220</v>
      </c>
      <c r="N32" s="95">
        <f>SUM(F32,J32)</f>
        <v>0</v>
      </c>
      <c r="O32" s="1"/>
    </row>
    <row r="33" spans="2:11" ht="15.75">
      <c r="B33" s="183"/>
      <c r="C33" s="183"/>
      <c r="D33" s="183"/>
      <c r="E33" s="182"/>
      <c r="I33" s="181"/>
      <c r="J33" s="181"/>
      <c r="K33" s="181"/>
    </row>
    <row r="34" spans="1:6" ht="15.75">
      <c r="A34" s="77"/>
      <c r="B34" s="178" t="s">
        <v>105</v>
      </c>
      <c r="C34" s="77"/>
      <c r="F34" t="s">
        <v>158</v>
      </c>
    </row>
    <row r="35" spans="1:5" ht="15.75">
      <c r="A35" s="77"/>
      <c r="B35" s="77"/>
      <c r="C35" s="77"/>
      <c r="D35" s="77"/>
      <c r="E35" s="182"/>
    </row>
    <row r="36" spans="1:5" ht="15.75">
      <c r="A36" s="77"/>
      <c r="B36" s="183"/>
      <c r="C36" s="182"/>
      <c r="D36" s="183"/>
      <c r="E36" s="182"/>
    </row>
    <row r="37" spans="1:5" ht="15.75">
      <c r="A37" s="77"/>
      <c r="B37" s="77"/>
      <c r="C37" s="77"/>
      <c r="D37" s="183"/>
      <c r="E37" s="182"/>
    </row>
    <row r="38" spans="2:5" ht="15.75">
      <c r="B38" s="183"/>
      <c r="C38" s="182"/>
      <c r="D38" s="183"/>
      <c r="E38" s="182"/>
    </row>
  </sheetData>
  <mergeCells count="1"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7">
      <selection activeCell="B28" sqref="B28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ht="22.5" customHeight="1">
      <c r="A1" s="66" t="s">
        <v>29</v>
      </c>
      <c r="B1" s="67" t="s">
        <v>111</v>
      </c>
      <c r="C1" s="58"/>
      <c r="D1" s="56"/>
      <c r="E1" s="56"/>
      <c r="F1" s="56"/>
      <c r="G1" s="58"/>
      <c r="H1" s="58"/>
      <c r="I1" s="135" t="s">
        <v>103</v>
      </c>
      <c r="J1" s="133"/>
      <c r="K1" s="133"/>
      <c r="L1" s="133"/>
      <c r="M1" s="134"/>
      <c r="N1" s="53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88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200" t="s">
        <v>112</v>
      </c>
      <c r="D3" s="200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2">
        <v>155</v>
      </c>
      <c r="I6" s="167" t="s">
        <v>25</v>
      </c>
      <c r="J6" s="167"/>
      <c r="K6" s="167"/>
      <c r="L6" s="2">
        <v>138</v>
      </c>
      <c r="M6" s="4"/>
      <c r="N6" s="4"/>
      <c r="O6" s="4"/>
    </row>
    <row r="7" spans="1:15" ht="15">
      <c r="A7" s="4"/>
      <c r="B7" s="37" t="s">
        <v>23</v>
      </c>
      <c r="C7" s="87">
        <v>8</v>
      </c>
      <c r="D7" s="5"/>
      <c r="E7" s="61" t="s">
        <v>16</v>
      </c>
      <c r="F7" s="4"/>
      <c r="G7" s="4"/>
      <c r="H7" s="168">
        <v>4</v>
      </c>
      <c r="I7" s="167" t="s">
        <v>16</v>
      </c>
      <c r="J7" s="167"/>
      <c r="K7" s="4"/>
      <c r="L7" s="168">
        <v>4.2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169">
        <v>39</v>
      </c>
      <c r="I8" s="170" t="s">
        <v>0</v>
      </c>
      <c r="J8" s="170"/>
      <c r="K8" s="170"/>
      <c r="L8" s="169">
        <v>33</v>
      </c>
      <c r="M8" s="4"/>
      <c r="N8" s="4"/>
      <c r="O8" s="68" t="s">
        <v>63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169">
        <v>69</v>
      </c>
      <c r="I9" s="171" t="s">
        <v>26</v>
      </c>
      <c r="J9" s="171"/>
      <c r="K9" s="4"/>
      <c r="L9" s="172">
        <v>63</v>
      </c>
      <c r="M9" s="64" t="s">
        <v>28</v>
      </c>
      <c r="N9" s="5"/>
      <c r="O9" s="69"/>
    </row>
    <row r="10" spans="1:16" s="63" customFormat="1" ht="79.5">
      <c r="A10" s="16" t="s">
        <v>8</v>
      </c>
      <c r="B10" s="17" t="s">
        <v>12</v>
      </c>
      <c r="C10" s="74" t="s">
        <v>10</v>
      </c>
      <c r="D10" s="18" t="s">
        <v>11</v>
      </c>
      <c r="E10" s="83" t="s">
        <v>2</v>
      </c>
      <c r="F10" s="84" t="s">
        <v>3</v>
      </c>
      <c r="G10" s="83" t="s">
        <v>4</v>
      </c>
      <c r="H10" s="85" t="s">
        <v>5</v>
      </c>
      <c r="I10" s="83" t="s">
        <v>2</v>
      </c>
      <c r="J10" s="84" t="s">
        <v>3</v>
      </c>
      <c r="K10" s="83" t="s">
        <v>4</v>
      </c>
      <c r="L10" s="85" t="s">
        <v>5</v>
      </c>
      <c r="M10" s="86" t="s">
        <v>7</v>
      </c>
      <c r="N10" s="86" t="s">
        <v>20</v>
      </c>
      <c r="O10" s="82" t="s">
        <v>27</v>
      </c>
      <c r="P10" s="73"/>
    </row>
    <row r="11" spans="1:16" ht="12" customHeight="1">
      <c r="A11" s="91">
        <v>6</v>
      </c>
      <c r="B11" s="99" t="s">
        <v>54</v>
      </c>
      <c r="C11" s="184" t="s">
        <v>38</v>
      </c>
      <c r="D11" s="185" t="s">
        <v>109</v>
      </c>
      <c r="E11" s="55">
        <v>10</v>
      </c>
      <c r="F11" s="1">
        <v>38.07</v>
      </c>
      <c r="G11" s="95">
        <f>IF(F11=0,120,IF(F11&gt;$H$9,120,IF(F11&lt;$H$8,0,IF($H$9&gt;F11&gt;$H$8,F11-$H$8))))</f>
        <v>0</v>
      </c>
      <c r="H11" s="96">
        <f>IF(G11=120,120,SUM(E11,G11))</f>
        <v>10</v>
      </c>
      <c r="I11" s="1">
        <v>5</v>
      </c>
      <c r="J11" s="1">
        <v>30.94</v>
      </c>
      <c r="K11" s="95">
        <f>IF(J11=0,100,IF(J11&gt;$L$9,100,IF(J11&lt;$L$8,0,IF($L$9&gt;J11&gt;$L$8,J11-$L$8))))</f>
        <v>0</v>
      </c>
      <c r="L11" s="96">
        <f>IF(K11=100,100,SUM(I11,K11))</f>
        <v>5</v>
      </c>
      <c r="M11" s="97">
        <f>SUM(H11,L11)</f>
        <v>15</v>
      </c>
      <c r="N11" s="95">
        <f>SUM(F11,J11)</f>
        <v>69.01</v>
      </c>
      <c r="O11" s="91">
        <v>1</v>
      </c>
      <c r="P11" s="65"/>
    </row>
    <row r="12" spans="1:16" ht="12" customHeight="1">
      <c r="A12" s="91">
        <v>3</v>
      </c>
      <c r="B12" s="98" t="s">
        <v>55</v>
      </c>
      <c r="C12" s="184" t="s">
        <v>38</v>
      </c>
      <c r="D12" s="308" t="s">
        <v>157</v>
      </c>
      <c r="E12" s="101">
        <v>15</v>
      </c>
      <c r="F12" s="95">
        <v>39.15</v>
      </c>
      <c r="G12" s="95">
        <f>IF(F12=0,120,IF(F12&gt;$H$9,120,IF(F12&lt;$H$8,0,IF($H$9&gt;F12&gt;$H$8,F12-$H$8))))</f>
        <v>0.14999999999999858</v>
      </c>
      <c r="H12" s="96">
        <f>IF(G12=120,120,SUM(E12,G12))</f>
        <v>15.149999999999999</v>
      </c>
      <c r="I12" s="101">
        <v>0</v>
      </c>
      <c r="J12" s="95">
        <v>28.21</v>
      </c>
      <c r="K12" s="95">
        <f>IF(J12=0,100,IF(J12&gt;$L$9,100,IF(J12&lt;$L$8,0,IF($L$9&gt;J12&gt;$L$8,J12-$L$8))))</f>
        <v>0</v>
      </c>
      <c r="L12" s="96">
        <f>IF(K12=100,100,SUM(I12,K12))</f>
        <v>0</v>
      </c>
      <c r="M12" s="97">
        <f>SUM(H12,L12)</f>
        <v>15.149999999999999</v>
      </c>
      <c r="N12" s="95">
        <f>SUM(F12,J12)</f>
        <v>67.36</v>
      </c>
      <c r="O12" s="91">
        <v>2</v>
      </c>
      <c r="P12" s="65"/>
    </row>
    <row r="13" spans="1:16" ht="12" customHeight="1">
      <c r="A13" s="91">
        <v>4</v>
      </c>
      <c r="B13" s="98" t="s">
        <v>67</v>
      </c>
      <c r="C13" s="30" t="s">
        <v>65</v>
      </c>
      <c r="D13" s="10" t="s">
        <v>66</v>
      </c>
      <c r="E13" s="100">
        <v>10</v>
      </c>
      <c r="F13" s="95">
        <v>48.88</v>
      </c>
      <c r="G13" s="95">
        <f>IF(F13=0,120,IF(F13&gt;$H$9,120,IF(F13&lt;$H$8,0,IF($H$9&gt;F13&gt;$H$8,F13-$H$8))))</f>
        <v>9.880000000000003</v>
      </c>
      <c r="H13" s="96">
        <f>IF(G13=120,120,SUM(E13,G13))</f>
        <v>19.880000000000003</v>
      </c>
      <c r="I13" s="101">
        <v>5</v>
      </c>
      <c r="J13" s="95">
        <v>37.25</v>
      </c>
      <c r="K13" s="95">
        <f>IF(J13=0,100,IF(J13&gt;$L$9,100,IF(J13&lt;$L$8,0,IF($L$9&gt;J13&gt;$L$8,J13-$L$8))))</f>
        <v>4.25</v>
      </c>
      <c r="L13" s="96">
        <f>IF(K13=100,100,SUM(I13,K13))</f>
        <v>9.25</v>
      </c>
      <c r="M13" s="97">
        <f>SUM(H13,L13)</f>
        <v>29.130000000000003</v>
      </c>
      <c r="N13" s="95">
        <f>SUM(F13,J13)</f>
        <v>86.13</v>
      </c>
      <c r="O13" s="91">
        <v>3</v>
      </c>
      <c r="P13" s="65"/>
    </row>
    <row r="14" spans="1:15" ht="12" customHeight="1">
      <c r="A14" s="91">
        <v>1</v>
      </c>
      <c r="B14" s="93" t="s">
        <v>108</v>
      </c>
      <c r="C14" s="163" t="s">
        <v>117</v>
      </c>
      <c r="D14" s="163" t="s">
        <v>114</v>
      </c>
      <c r="E14" s="100">
        <v>15</v>
      </c>
      <c r="F14" s="95">
        <v>56.06</v>
      </c>
      <c r="G14" s="95">
        <f>IF(F14=0,120,IF(F14&gt;$H$9,120,IF(F14&lt;$H$8,0,IF($H$9&gt;F14&gt;$H$8,F14-$H$8))))</f>
        <v>17.060000000000002</v>
      </c>
      <c r="H14" s="96">
        <f>IF(G14=120,120,SUM(E14,G14))</f>
        <v>32.06</v>
      </c>
      <c r="I14" s="101">
        <v>5</v>
      </c>
      <c r="J14" s="95">
        <v>37.17</v>
      </c>
      <c r="K14" s="95">
        <f>IF(J14=0,100,IF(J14&gt;$L$9,100,IF(J14&lt;$L$8,0,IF($L$9&gt;J14&gt;$L$8,J14-$L$8))))</f>
        <v>4.170000000000002</v>
      </c>
      <c r="L14" s="96">
        <f>IF(K14=100,100,SUM(I14,K14))</f>
        <v>9.170000000000002</v>
      </c>
      <c r="M14" s="97">
        <f>SUM(H14,L14)</f>
        <v>41.230000000000004</v>
      </c>
      <c r="N14" s="95">
        <f>SUM(F14,J14)</f>
        <v>93.23</v>
      </c>
      <c r="O14" s="102">
        <v>4</v>
      </c>
    </row>
    <row r="15" spans="1:16" ht="12" customHeight="1">
      <c r="A15" s="91">
        <v>2</v>
      </c>
      <c r="B15" s="99" t="s">
        <v>54</v>
      </c>
      <c r="C15" s="184" t="s">
        <v>38</v>
      </c>
      <c r="D15" s="111" t="s">
        <v>39</v>
      </c>
      <c r="E15" s="230" t="s">
        <v>155</v>
      </c>
      <c r="F15" s="95"/>
      <c r="G15" s="95">
        <f>IF(F15=0,120,IF(F15&gt;$H$9,120,IF(F15&lt;$H$8,0,IF($H$9&gt;F15&gt;$H$8,F15-$H$8))))</f>
        <v>120</v>
      </c>
      <c r="H15" s="96">
        <f>IF(G15=120,120,SUM(E15,G15))</f>
        <v>120</v>
      </c>
      <c r="I15" s="101">
        <v>5</v>
      </c>
      <c r="J15" s="95">
        <v>32.75</v>
      </c>
      <c r="K15" s="95">
        <f>IF(J15=0,100,IF(J15&gt;$L$9,100,IF(J15&lt;$L$8,0,IF($L$9&gt;J15&gt;$L$8,J15-$L$8))))</f>
        <v>0</v>
      </c>
      <c r="L15" s="96">
        <f>IF(K15=100,100,SUM(I15,K15))</f>
        <v>5</v>
      </c>
      <c r="M15" s="97">
        <f>SUM(H15,L15)</f>
        <v>125</v>
      </c>
      <c r="N15" s="95">
        <f>SUM(F15,J15)</f>
        <v>32.75</v>
      </c>
      <c r="O15" s="102"/>
      <c r="P15" s="65"/>
    </row>
    <row r="16" spans="1:15" ht="12" customHeight="1">
      <c r="A16" s="92">
        <v>5</v>
      </c>
      <c r="B16" s="98" t="s">
        <v>116</v>
      </c>
      <c r="C16" s="30" t="s">
        <v>35</v>
      </c>
      <c r="D16" s="10" t="s">
        <v>115</v>
      </c>
      <c r="E16" s="230" t="s">
        <v>155</v>
      </c>
      <c r="F16" s="95"/>
      <c r="G16" s="95">
        <f>IF(F16=0,120,IF(F16&gt;$H$9,120,IF(F16&lt;$H$8,0,IF($H$9&gt;F16&gt;$H$8,F16-$H$8))))</f>
        <v>120</v>
      </c>
      <c r="H16" s="96">
        <f>IF(G16=120,120,SUM(E16,G16))</f>
        <v>120</v>
      </c>
      <c r="I16" s="101">
        <v>5</v>
      </c>
      <c r="J16" s="95">
        <v>57.4</v>
      </c>
      <c r="K16" s="95">
        <f>IF(J16=0,100,IF(J16&gt;$L$9,100,IF(J16&lt;$L$8,0,IF($L$9&gt;J16&gt;$L$8,J16-$L$8))))</f>
        <v>24.4</v>
      </c>
      <c r="L16" s="96">
        <f>IF(K16=100,100,SUM(I16,K16))</f>
        <v>29.4</v>
      </c>
      <c r="M16" s="97">
        <f>SUM(H16,L16)</f>
        <v>149.4</v>
      </c>
      <c r="N16" s="95">
        <f>SUM(F16,J16)</f>
        <v>57.4</v>
      </c>
      <c r="O16" s="1"/>
    </row>
    <row r="17" spans="1:15" ht="12" customHeight="1">
      <c r="A17" s="1">
        <v>7</v>
      </c>
      <c r="B17" s="186" t="s">
        <v>122</v>
      </c>
      <c r="C17" s="186" t="s">
        <v>35</v>
      </c>
      <c r="D17" s="186" t="s">
        <v>121</v>
      </c>
      <c r="E17" s="230" t="s">
        <v>155</v>
      </c>
      <c r="F17" s="1"/>
      <c r="G17" s="95">
        <f>IF(F17=0,120,IF(F17&gt;$H$9,120,IF(F17&lt;$H$8,0,IF($H$9&gt;F17&gt;$H$8,F17-$H$8))))</f>
        <v>120</v>
      </c>
      <c r="H17" s="96">
        <f>IF(G17=120,120,SUM(E17,G17))</f>
        <v>120</v>
      </c>
      <c r="I17" s="1">
        <v>15</v>
      </c>
      <c r="J17" s="1">
        <v>63.5</v>
      </c>
      <c r="K17" s="95">
        <f>IF(J17=0,100,IF(J17&gt;$L$9,100,IF(J17&lt;$L$8,0,IF($L$9&gt;J17&gt;$L$8,J17-$L$8))))</f>
        <v>100</v>
      </c>
      <c r="L17" s="96">
        <f>IF(K17=100,100,SUM(I17,K17))</f>
        <v>100</v>
      </c>
      <c r="M17" s="97">
        <f>SUM(H17,L17)</f>
        <v>220</v>
      </c>
      <c r="N17" s="95">
        <f>SUM(F17,J17)</f>
        <v>63.5</v>
      </c>
      <c r="O17" s="1"/>
    </row>
    <row r="18" spans="1:15" ht="12" customHeight="1">
      <c r="A18" s="1">
        <v>8</v>
      </c>
      <c r="B18" s="185" t="s">
        <v>132</v>
      </c>
      <c r="C18" s="93" t="s">
        <v>133</v>
      </c>
      <c r="D18" s="93" t="s">
        <v>134</v>
      </c>
      <c r="E18" s="230" t="s">
        <v>155</v>
      </c>
      <c r="F18" s="1"/>
      <c r="G18" s="95">
        <f>IF(F18=0,120,IF(F18&gt;$H$9,120,IF(F18&lt;$H$8,0,IF($H$9&gt;F18&gt;$H$8,F18-$H$8))))</f>
        <v>120</v>
      </c>
      <c r="H18" s="96">
        <f>IF(G18=120,120,SUM(E18,G18))</f>
        <v>120</v>
      </c>
      <c r="I18" s="230" t="s">
        <v>155</v>
      </c>
      <c r="J18" s="1"/>
      <c r="K18" s="95">
        <f>IF(J18=0,100,IF(J18&gt;$L$9,100,IF(J18&lt;$L$8,0,IF($L$9&gt;J18&gt;$L$8,J18-$L$8))))</f>
        <v>100</v>
      </c>
      <c r="L18" s="96">
        <f>IF(K18=100,100,SUM(I18,K18))</f>
        <v>100</v>
      </c>
      <c r="M18" s="97">
        <f>SUM(H18,L18)</f>
        <v>220</v>
      </c>
      <c r="N18" s="95">
        <f>SUM(F18,J18)</f>
        <v>0</v>
      </c>
      <c r="O18" s="1"/>
    </row>
    <row r="19" spans="1:4" ht="15.75">
      <c r="A19" s="77"/>
      <c r="B19" s="181"/>
      <c r="C19" s="189"/>
      <c r="D19" s="189"/>
    </row>
    <row r="20" spans="1:3" ht="12.75">
      <c r="A20" s="77"/>
      <c r="B20" s="77"/>
      <c r="C20" s="77"/>
    </row>
    <row r="21" spans="1:3" ht="12.75">
      <c r="A21" s="77"/>
      <c r="B21" s="77"/>
      <c r="C21" s="77"/>
    </row>
    <row r="28" spans="2:3" ht="15.75">
      <c r="B28" s="178"/>
      <c r="C28" s="77"/>
    </row>
    <row r="29" spans="2:3" ht="18.75">
      <c r="B29" s="89"/>
      <c r="C29" s="77"/>
    </row>
    <row r="30" spans="2:6" ht="15.75">
      <c r="B30" s="178" t="s">
        <v>105</v>
      </c>
      <c r="C30" s="77"/>
      <c r="F30" t="s">
        <v>158</v>
      </c>
    </row>
  </sheetData>
  <mergeCells count="1"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81">
    <pageSetUpPr fitToPage="1"/>
  </sheetPr>
  <dimension ref="A1:AB29"/>
  <sheetViews>
    <sheetView tabSelected="1" view="pageBreakPreview" zoomScaleSheetLayoutView="100" workbookViewId="0" topLeftCell="B7">
      <selection activeCell="B29" sqref="B29:G29"/>
    </sheetView>
  </sheetViews>
  <sheetFormatPr defaultColWidth="9.00390625" defaultRowHeight="12.75"/>
  <cols>
    <col min="1" max="1" width="3.75390625" style="0" customWidth="1"/>
    <col min="2" max="2" width="27.875" style="0" customWidth="1"/>
    <col min="3" max="3" width="10.25390625" style="0" customWidth="1"/>
    <col min="4" max="4" width="12.87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ht="22.5" customHeight="1">
      <c r="A1" s="66" t="s">
        <v>29</v>
      </c>
      <c r="B1" s="67" t="s">
        <v>111</v>
      </c>
      <c r="C1" s="58"/>
      <c r="D1" s="56"/>
      <c r="E1" s="56"/>
      <c r="F1" s="56"/>
      <c r="G1" s="58"/>
      <c r="H1" s="58"/>
      <c r="I1" s="135" t="s">
        <v>103</v>
      </c>
      <c r="J1" s="133"/>
      <c r="K1" s="133"/>
      <c r="L1" s="133"/>
      <c r="M1" s="134"/>
      <c r="N1" s="53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88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200" t="s">
        <v>112</v>
      </c>
      <c r="D3" s="200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2">
        <v>155</v>
      </c>
      <c r="I6" s="167" t="s">
        <v>25</v>
      </c>
      <c r="J6" s="167"/>
      <c r="K6" s="167"/>
      <c r="L6" s="2">
        <v>138</v>
      </c>
      <c r="M6" s="4"/>
      <c r="N6" s="4"/>
      <c r="O6" s="4"/>
    </row>
    <row r="7" spans="1:15" ht="15">
      <c r="A7" s="4"/>
      <c r="B7" s="37" t="s">
        <v>23</v>
      </c>
      <c r="C7" s="87">
        <v>6</v>
      </c>
      <c r="D7" s="5"/>
      <c r="E7" s="61" t="s">
        <v>16</v>
      </c>
      <c r="F7" s="4"/>
      <c r="G7" s="4"/>
      <c r="H7" s="168">
        <v>4</v>
      </c>
      <c r="I7" s="167" t="s">
        <v>16</v>
      </c>
      <c r="J7" s="167"/>
      <c r="K7" s="4"/>
      <c r="L7" s="168">
        <v>4.2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169">
        <v>39</v>
      </c>
      <c r="I8" s="170" t="s">
        <v>0</v>
      </c>
      <c r="J8" s="170"/>
      <c r="K8" s="170"/>
      <c r="L8" s="169">
        <v>33</v>
      </c>
      <c r="M8" s="4"/>
      <c r="N8" s="4"/>
      <c r="O8" s="68" t="s">
        <v>64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169">
        <v>69</v>
      </c>
      <c r="I9" s="171" t="s">
        <v>26</v>
      </c>
      <c r="J9" s="171"/>
      <c r="K9" s="4"/>
      <c r="L9" s="172">
        <v>63</v>
      </c>
      <c r="M9" s="64" t="s">
        <v>28</v>
      </c>
      <c r="N9" s="5"/>
      <c r="O9" s="69"/>
    </row>
    <row r="10" spans="1:28" s="63" customFormat="1" ht="79.5">
      <c r="A10" s="16" t="s">
        <v>8</v>
      </c>
      <c r="B10" s="17" t="s">
        <v>12</v>
      </c>
      <c r="C10" s="74" t="s">
        <v>10</v>
      </c>
      <c r="D10" s="90" t="s">
        <v>11</v>
      </c>
      <c r="E10" s="21" t="s">
        <v>2</v>
      </c>
      <c r="F10" s="75" t="s">
        <v>3</v>
      </c>
      <c r="G10" s="21" t="s">
        <v>4</v>
      </c>
      <c r="H10" s="35" t="s">
        <v>5</v>
      </c>
      <c r="I10" s="21" t="s">
        <v>2</v>
      </c>
      <c r="J10" s="75" t="s">
        <v>3</v>
      </c>
      <c r="K10" s="21" t="s">
        <v>4</v>
      </c>
      <c r="L10" s="35" t="s">
        <v>5</v>
      </c>
      <c r="M10" s="76" t="s">
        <v>7</v>
      </c>
      <c r="N10" s="76" t="s">
        <v>20</v>
      </c>
      <c r="O10" s="16" t="s">
        <v>27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15" s="73" customFormat="1" ht="12.75">
      <c r="A11" s="165">
        <v>1</v>
      </c>
      <c r="B11" s="98" t="s">
        <v>55</v>
      </c>
      <c r="C11" s="184" t="s">
        <v>38</v>
      </c>
      <c r="D11" s="179" t="s">
        <v>110</v>
      </c>
      <c r="E11" s="173">
        <v>10</v>
      </c>
      <c r="F11" s="112">
        <v>39.33</v>
      </c>
      <c r="G11" s="95">
        <f>IF(F11=0,120,IF(F11&gt;$H$9,120,IF(F11&lt;$H$8,0,IF($H$9&gt;F11&gt;$H$8,F11-$H$8))))</f>
        <v>0.3299999999999983</v>
      </c>
      <c r="H11" s="96">
        <f>IF(G11=120,120,SUM(E11,G11))</f>
        <v>10.329999999999998</v>
      </c>
      <c r="I11" s="101">
        <v>0</v>
      </c>
      <c r="J11" s="95">
        <v>29.58</v>
      </c>
      <c r="K11" s="95">
        <f>IF(J11=0,100,IF(J11&gt;$L$9,100,IF(J11&lt;$L$8,0,IF($L$9&gt;J11&gt;$L$8,J11-$L$8))))</f>
        <v>0</v>
      </c>
      <c r="L11" s="96">
        <f>IF(K11=100,100,SUM(I11,K11))</f>
        <v>0</v>
      </c>
      <c r="M11" s="97">
        <f>SUM(H11,L11)</f>
        <v>10.329999999999998</v>
      </c>
      <c r="N11" s="95">
        <f>SUM(F11,J11)</f>
        <v>68.91</v>
      </c>
      <c r="O11" s="165">
        <v>1</v>
      </c>
    </row>
    <row r="12" spans="1:15" ht="12.75" customHeight="1">
      <c r="A12" s="91">
        <v>5</v>
      </c>
      <c r="B12" s="93" t="s">
        <v>60</v>
      </c>
      <c r="C12" s="236" t="s">
        <v>35</v>
      </c>
      <c r="D12" s="238" t="s">
        <v>36</v>
      </c>
      <c r="E12" s="101">
        <v>10</v>
      </c>
      <c r="F12" s="95">
        <v>45.29</v>
      </c>
      <c r="G12" s="95">
        <f>IF(F12=0,120,IF(F12&gt;$H$9,120,IF(F12&lt;$H$8,0,IF($H$9&gt;F12&gt;$H$8,F12-$H$8))))</f>
        <v>6.289999999999999</v>
      </c>
      <c r="H12" s="96">
        <f>IF(G12=120,120,SUM(E12,G12))</f>
        <v>16.29</v>
      </c>
      <c r="I12" s="101">
        <v>0</v>
      </c>
      <c r="J12" s="95">
        <v>34.39</v>
      </c>
      <c r="K12" s="95">
        <f>IF(J12=0,100,IF(J12&gt;$L$9,100,IF(J12&lt;$L$8,0,IF($L$9&gt;J12&gt;$L$8,J12-$L$8))))</f>
        <v>1.3900000000000006</v>
      </c>
      <c r="L12" s="96">
        <f>IF(K12=100,100,SUM(I12,K12))</f>
        <v>1.3900000000000006</v>
      </c>
      <c r="M12" s="97">
        <f>SUM(H12,L12)</f>
        <v>17.68</v>
      </c>
      <c r="N12" s="95">
        <f>SUM(F12,J12)</f>
        <v>79.68</v>
      </c>
      <c r="O12" s="102">
        <v>2</v>
      </c>
    </row>
    <row r="13" spans="1:15" ht="12.75" customHeight="1">
      <c r="A13" s="92">
        <v>2</v>
      </c>
      <c r="B13" s="175" t="s">
        <v>108</v>
      </c>
      <c r="C13" s="235" t="s">
        <v>35</v>
      </c>
      <c r="D13" s="237" t="s">
        <v>113</v>
      </c>
      <c r="E13" s="92">
        <v>5</v>
      </c>
      <c r="F13" s="92">
        <v>50.79</v>
      </c>
      <c r="G13" s="95">
        <f>IF(F13=0,120,IF(F13&gt;$H$9,120,IF(F13&lt;$H$8,0,IF($H$9&gt;F13&gt;$H$8,F13-$H$8))))</f>
        <v>11.79</v>
      </c>
      <c r="H13" s="96">
        <f>IF(G13=120,120,SUM(E13,G13))</f>
        <v>16.79</v>
      </c>
      <c r="I13" s="92">
        <v>0</v>
      </c>
      <c r="J13" s="92">
        <v>38.72</v>
      </c>
      <c r="K13" s="95">
        <f>IF(J13=0,100,IF(J13&gt;$L$9,100,IF(J13&lt;$L$8,0,IF($L$9&gt;J13&gt;$L$8,J13-$L$8))))</f>
        <v>5.719999999999999</v>
      </c>
      <c r="L13" s="96">
        <f>IF(K13=100,100,SUM(I13,K13))</f>
        <v>5.719999999999999</v>
      </c>
      <c r="M13" s="97">
        <f>SUM(H13,L13)</f>
        <v>22.509999999999998</v>
      </c>
      <c r="N13" s="95">
        <f>SUM(F13,J13)</f>
        <v>89.50999999999999</v>
      </c>
      <c r="O13" s="102">
        <v>3</v>
      </c>
    </row>
    <row r="14" spans="1:15" ht="12.75" customHeight="1">
      <c r="A14" s="1">
        <v>6</v>
      </c>
      <c r="B14" s="93" t="s">
        <v>67</v>
      </c>
      <c r="C14" s="94" t="s">
        <v>31</v>
      </c>
      <c r="D14" s="94" t="s">
        <v>32</v>
      </c>
      <c r="E14" s="1">
        <v>5</v>
      </c>
      <c r="F14" s="1">
        <v>60.59</v>
      </c>
      <c r="G14" s="95">
        <f>IF(F14=0,120,IF(F14&gt;$H$9,120,IF(F14&lt;$H$8,0,IF($H$9&gt;F14&gt;$H$8,F14-$H$8))))</f>
        <v>21.590000000000003</v>
      </c>
      <c r="H14" s="96">
        <f>IF(G14=120,120,SUM(E14,G14))</f>
        <v>26.590000000000003</v>
      </c>
      <c r="I14" s="1">
        <v>0</v>
      </c>
      <c r="J14" s="1">
        <v>39.88</v>
      </c>
      <c r="K14" s="95">
        <f>IF(J14=0,100,IF(J14&gt;$L$9,100,IF(J14&lt;$L$8,0,IF($L$9&gt;J14&gt;$L$8,J14-$L$8))))</f>
        <v>6.880000000000003</v>
      </c>
      <c r="L14" s="96">
        <f>IF(K14=100,100,SUM(I14,K14))</f>
        <v>6.880000000000003</v>
      </c>
      <c r="M14" s="97">
        <f>SUM(H14,L14)</f>
        <v>33.470000000000006</v>
      </c>
      <c r="N14" s="95">
        <f>SUM(F14,J14)</f>
        <v>100.47</v>
      </c>
      <c r="O14" s="92">
        <v>4</v>
      </c>
    </row>
    <row r="15" spans="1:15" ht="12.75" customHeight="1">
      <c r="A15" s="92">
        <v>3</v>
      </c>
      <c r="B15" s="93" t="s">
        <v>53</v>
      </c>
      <c r="C15" s="94" t="s">
        <v>33</v>
      </c>
      <c r="D15" s="94" t="s">
        <v>34</v>
      </c>
      <c r="E15" s="230" t="s">
        <v>155</v>
      </c>
      <c r="F15" s="92"/>
      <c r="G15" s="95">
        <f>IF(F15=0,120,IF(F15&gt;$H$9,120,IF(F15&lt;$H$8,0,IF($H$9&gt;F15&gt;$H$8,F15-$H$8))))</f>
        <v>120</v>
      </c>
      <c r="H15" s="96">
        <f>IF(G15=120,120,SUM(E15,G15))</f>
        <v>120</v>
      </c>
      <c r="I15" s="92">
        <v>5</v>
      </c>
      <c r="J15" s="92">
        <v>36.3</v>
      </c>
      <c r="K15" s="95">
        <f>IF(J15=0,100,IF(J15&gt;$L$9,100,IF(J15&lt;$L$8,0,IF($L$9&gt;J15&gt;$L$8,J15-$L$8))))</f>
        <v>3.299999999999997</v>
      </c>
      <c r="L15" s="96">
        <f>IF(K15=100,100,SUM(I15,K15))</f>
        <v>8.299999999999997</v>
      </c>
      <c r="M15" s="97">
        <f>SUM(H15,L15)</f>
        <v>128.3</v>
      </c>
      <c r="N15" s="95">
        <f>SUM(F15,J15)</f>
        <v>36.3</v>
      </c>
      <c r="O15" s="92"/>
    </row>
    <row r="16" spans="1:15" ht="12.75">
      <c r="A16" s="91">
        <v>4</v>
      </c>
      <c r="B16" s="174" t="s">
        <v>70</v>
      </c>
      <c r="C16" s="176" t="s">
        <v>33</v>
      </c>
      <c r="D16" s="176" t="s">
        <v>71</v>
      </c>
      <c r="E16" s="230" t="s">
        <v>155</v>
      </c>
      <c r="F16" s="95"/>
      <c r="G16" s="95">
        <f>IF(F16=0,120,IF(F16&gt;$H$9,120,IF(F16&lt;$H$8,0,IF($H$9&gt;F16&gt;$H$8,F16-$H$8))))</f>
        <v>120</v>
      </c>
      <c r="H16" s="96">
        <f>IF(G16=120,120,SUM(E16,G16))</f>
        <v>120</v>
      </c>
      <c r="I16" s="230" t="s">
        <v>155</v>
      </c>
      <c r="J16" s="95"/>
      <c r="K16" s="95">
        <f>IF(J16=0,100,IF(J16&gt;$L$9,100,IF(J16&lt;$L$8,0,IF($L$9&gt;J16&gt;$L$8,J16-$L$8))))</f>
        <v>100</v>
      </c>
      <c r="L16" s="96">
        <f>IF(K16=100,100,SUM(I16,K16))</f>
        <v>100</v>
      </c>
      <c r="M16" s="97">
        <f>SUM(H16,L16)</f>
        <v>220</v>
      </c>
      <c r="N16" s="95">
        <f>SUM(F16,J16)</f>
        <v>0</v>
      </c>
      <c r="O16" s="1"/>
    </row>
    <row r="17" ht="12.75">
      <c r="C17" s="81"/>
    </row>
    <row r="27" spans="2:3" ht="15.75">
      <c r="B27" s="178"/>
      <c r="C27" s="77"/>
    </row>
    <row r="28" spans="2:3" ht="18.75">
      <c r="B28" s="89"/>
      <c r="C28" s="77"/>
    </row>
    <row r="29" spans="2:6" ht="15.75">
      <c r="B29" s="178" t="s">
        <v>105</v>
      </c>
      <c r="C29" s="77"/>
      <c r="F29" t="s">
        <v>158</v>
      </c>
    </row>
  </sheetData>
  <mergeCells count="1">
    <mergeCell ref="C3:D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landscape" paperSize="9" scale="99" r:id="rId1"/>
  <colBreaks count="1" manualBreakCount="1">
    <brk id="15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90" zoomScaleSheetLayoutView="90" workbookViewId="0" topLeftCell="B25">
      <selection activeCell="B32" sqref="B32:G32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9.75390625" style="0" customWidth="1"/>
    <col min="4" max="4" width="4.625" style="0" customWidth="1"/>
    <col min="5" max="5" width="7.875" style="0" customWidth="1"/>
    <col min="6" max="6" width="7.75390625" style="0" customWidth="1"/>
    <col min="7" max="7" width="8.375" style="0" customWidth="1"/>
    <col min="9" max="9" width="7.875" style="0" customWidth="1"/>
    <col min="10" max="10" width="7.75390625" style="0" customWidth="1"/>
    <col min="11" max="11" width="8.375" style="0" customWidth="1"/>
    <col min="12" max="13" width="7.875" style="0" customWidth="1"/>
    <col min="15" max="15" width="8.00390625" style="0" customWidth="1"/>
    <col min="16" max="16" width="7.625" style="0" customWidth="1"/>
    <col min="17" max="17" width="4.375" style="0" customWidth="1"/>
  </cols>
  <sheetData>
    <row r="1" spans="1:17" ht="15.75">
      <c r="A1" s="66" t="s">
        <v>29</v>
      </c>
      <c r="B1" s="67" t="s">
        <v>68</v>
      </c>
      <c r="C1" s="56"/>
      <c r="D1" s="217"/>
      <c r="E1" s="217"/>
      <c r="F1" s="56"/>
      <c r="G1" s="56"/>
      <c r="H1" s="56"/>
      <c r="I1" s="177" t="s">
        <v>104</v>
      </c>
      <c r="J1" s="140"/>
      <c r="K1" s="141"/>
      <c r="L1" s="142"/>
      <c r="M1" s="143"/>
      <c r="N1" s="47"/>
      <c r="O1" s="144"/>
      <c r="P1" s="53"/>
      <c r="Q1" s="4"/>
    </row>
    <row r="2" spans="1:17" ht="18">
      <c r="A2" s="58"/>
      <c r="B2" s="5"/>
      <c r="C2" s="57"/>
      <c r="D2" s="56"/>
      <c r="E2" s="56"/>
      <c r="F2" s="56"/>
      <c r="G2" s="56"/>
      <c r="H2" s="56"/>
      <c r="I2" s="88"/>
      <c r="J2" s="56"/>
      <c r="K2" s="56"/>
      <c r="L2" s="56"/>
      <c r="M2" s="56"/>
      <c r="N2" s="56"/>
      <c r="O2" s="56"/>
      <c r="P2" s="4"/>
      <c r="Q2" s="4"/>
    </row>
    <row r="3" spans="1:17" ht="15">
      <c r="A3" s="59" t="s">
        <v>89</v>
      </c>
      <c r="B3" s="5"/>
      <c r="C3" s="5"/>
      <c r="D3" s="241" t="s">
        <v>112</v>
      </c>
      <c r="E3" s="242"/>
      <c r="F3" s="243"/>
      <c r="G3" s="5"/>
      <c r="H3" s="4"/>
      <c r="I3" s="8" t="s">
        <v>17</v>
      </c>
      <c r="J3" s="5"/>
      <c r="K3" s="5"/>
      <c r="L3" s="5"/>
      <c r="M3" s="136" t="s">
        <v>30</v>
      </c>
      <c r="N3" s="137"/>
      <c r="O3" s="138"/>
      <c r="P3" s="33"/>
      <c r="Q3" s="4"/>
    </row>
    <row r="4" spans="1:17" ht="15">
      <c r="A4" s="59"/>
      <c r="B4" s="5"/>
      <c r="C4" s="5"/>
      <c r="D4" s="120"/>
      <c r="E4" s="5"/>
      <c r="F4" s="5"/>
      <c r="G4" s="5"/>
      <c r="H4" s="4"/>
      <c r="I4" s="8"/>
      <c r="J4" s="5"/>
      <c r="K4" s="5"/>
      <c r="L4" s="5"/>
      <c r="M4" s="121"/>
      <c r="N4" s="33"/>
      <c r="O4" s="33"/>
      <c r="P4" s="33"/>
      <c r="Q4" s="4"/>
    </row>
    <row r="5" spans="1:17" ht="15.75" customHeight="1">
      <c r="A5" s="122"/>
      <c r="B5" s="123"/>
      <c r="C5" s="124" t="s">
        <v>73</v>
      </c>
      <c r="D5" s="125"/>
      <c r="E5" s="126"/>
      <c r="F5" s="127"/>
      <c r="G5" s="127"/>
      <c r="H5" s="4"/>
      <c r="I5" s="127"/>
      <c r="J5" s="122"/>
      <c r="K5" s="126"/>
      <c r="L5" s="126"/>
      <c r="M5" s="128"/>
      <c r="N5" s="129" t="s">
        <v>88</v>
      </c>
      <c r="O5" s="139">
        <v>7</v>
      </c>
      <c r="P5" s="130"/>
      <c r="Q5" s="131"/>
    </row>
    <row r="6" spans="1:17" ht="16.5" thickBot="1">
      <c r="A6" s="206"/>
      <c r="B6" s="206"/>
      <c r="C6" s="206"/>
      <c r="D6" s="206"/>
      <c r="E6" s="207"/>
      <c r="F6" s="208"/>
      <c r="G6" s="208"/>
      <c r="H6" s="208"/>
      <c r="I6" s="207"/>
      <c r="J6" s="208"/>
      <c r="K6" s="208"/>
      <c r="L6" s="208"/>
      <c r="M6" s="126"/>
      <c r="N6" s="132"/>
      <c r="O6" s="126"/>
      <c r="P6" s="126"/>
      <c r="Q6" s="126"/>
    </row>
    <row r="7" spans="1:17" ht="13.5" thickBot="1">
      <c r="A7" s="145"/>
      <c r="B7" s="145"/>
      <c r="C7" s="145"/>
      <c r="D7" s="146"/>
      <c r="E7" s="221" t="s">
        <v>74</v>
      </c>
      <c r="F7" s="222"/>
      <c r="G7" s="222"/>
      <c r="H7" s="223"/>
      <c r="I7" s="224" t="s">
        <v>75</v>
      </c>
      <c r="J7" s="225"/>
      <c r="K7" s="225"/>
      <c r="L7" s="226"/>
      <c r="M7" s="227" t="s">
        <v>76</v>
      </c>
      <c r="N7" s="228"/>
      <c r="O7" s="226"/>
      <c r="P7" s="204" t="s">
        <v>77</v>
      </c>
      <c r="Q7" s="309" t="s">
        <v>6</v>
      </c>
    </row>
    <row r="8" spans="1:18" ht="57.75" thickBot="1">
      <c r="A8" s="147" t="s">
        <v>78</v>
      </c>
      <c r="B8" s="148" t="s">
        <v>79</v>
      </c>
      <c r="C8" s="149" t="s">
        <v>80</v>
      </c>
      <c r="D8" s="150" t="s">
        <v>28</v>
      </c>
      <c r="E8" s="151" t="s">
        <v>3</v>
      </c>
      <c r="F8" s="152" t="s">
        <v>81</v>
      </c>
      <c r="G8" s="149" t="s">
        <v>82</v>
      </c>
      <c r="H8" s="153" t="s">
        <v>83</v>
      </c>
      <c r="I8" s="154" t="s">
        <v>3</v>
      </c>
      <c r="J8" s="152" t="s">
        <v>84</v>
      </c>
      <c r="K8" s="149" t="s">
        <v>85</v>
      </c>
      <c r="L8" s="153" t="s">
        <v>83</v>
      </c>
      <c r="M8" s="154" t="s">
        <v>3</v>
      </c>
      <c r="N8" s="152" t="s">
        <v>2</v>
      </c>
      <c r="O8" s="155" t="s">
        <v>85</v>
      </c>
      <c r="P8" s="205"/>
      <c r="Q8" s="310"/>
      <c r="R8" s="77"/>
    </row>
    <row r="9" spans="1:18" ht="24" customHeight="1">
      <c r="A9" s="251"/>
      <c r="B9" s="244" t="s">
        <v>150</v>
      </c>
      <c r="C9" s="248" t="s">
        <v>151</v>
      </c>
      <c r="D9" s="250" t="s">
        <v>64</v>
      </c>
      <c r="E9" s="262">
        <v>50.79</v>
      </c>
      <c r="F9" s="279">
        <v>5</v>
      </c>
      <c r="G9" s="261">
        <f>SUM(E9:F9)</f>
        <v>55.79</v>
      </c>
      <c r="H9" s="263">
        <f>SUM(G9,G10,G11)</f>
        <v>239.70999999999998</v>
      </c>
      <c r="I9" s="264">
        <v>38.72</v>
      </c>
      <c r="J9" s="286">
        <v>0</v>
      </c>
      <c r="K9" s="261">
        <f>SUM(I9:J9)</f>
        <v>38.72</v>
      </c>
      <c r="L9" s="263">
        <f>SUM(K9,K10,K11)</f>
        <v>130.1</v>
      </c>
      <c r="M9" s="265">
        <v>108.12</v>
      </c>
      <c r="N9" s="290">
        <v>120</v>
      </c>
      <c r="O9" s="263">
        <f>SUM(N9,N10,N11,M9)</f>
        <v>243.12</v>
      </c>
      <c r="P9" s="263">
        <f>SUM(H9,L9,O9)</f>
        <v>612.93</v>
      </c>
      <c r="Q9" s="305">
        <v>5</v>
      </c>
      <c r="R9" s="77"/>
    </row>
    <row r="10" spans="1:18" ht="24" customHeight="1">
      <c r="A10" s="252">
        <v>1</v>
      </c>
      <c r="B10" s="212"/>
      <c r="C10" s="156" t="s">
        <v>101</v>
      </c>
      <c r="D10" s="195" t="s">
        <v>64</v>
      </c>
      <c r="E10" s="266"/>
      <c r="F10" s="280"/>
      <c r="G10" s="261">
        <v>120</v>
      </c>
      <c r="H10" s="265"/>
      <c r="I10" s="267">
        <v>36.3</v>
      </c>
      <c r="J10" s="280">
        <v>5</v>
      </c>
      <c r="K10" s="261">
        <f aca="true" t="shared" si="0" ref="K10:K16">SUM(I10:J10)</f>
        <v>41.3</v>
      </c>
      <c r="L10" s="265"/>
      <c r="M10" s="265"/>
      <c r="N10" s="291">
        <v>5</v>
      </c>
      <c r="O10" s="265"/>
      <c r="P10" s="265"/>
      <c r="Q10" s="306"/>
      <c r="R10" s="77"/>
    </row>
    <row r="11" spans="1:18" ht="24" customHeight="1" thickBot="1">
      <c r="A11" s="253"/>
      <c r="B11" s="213"/>
      <c r="C11" s="197" t="s">
        <v>100</v>
      </c>
      <c r="D11" s="247" t="s">
        <v>62</v>
      </c>
      <c r="E11" s="268">
        <v>53.92</v>
      </c>
      <c r="F11" s="281">
        <v>10</v>
      </c>
      <c r="G11" s="298">
        <f>SUM(E11:F11)</f>
        <v>63.92</v>
      </c>
      <c r="H11" s="269"/>
      <c r="I11" s="270">
        <v>40.08</v>
      </c>
      <c r="J11" s="287">
        <v>10</v>
      </c>
      <c r="K11" s="301">
        <f t="shared" si="0"/>
        <v>50.08</v>
      </c>
      <c r="L11" s="269"/>
      <c r="M11" s="269"/>
      <c r="N11" s="292">
        <v>10</v>
      </c>
      <c r="O11" s="269"/>
      <c r="P11" s="269"/>
      <c r="Q11" s="307"/>
      <c r="R11" s="77"/>
    </row>
    <row r="12" spans="1:18" ht="24" customHeight="1">
      <c r="A12" s="252"/>
      <c r="B12" s="214" t="s">
        <v>148</v>
      </c>
      <c r="C12" s="191" t="s">
        <v>142</v>
      </c>
      <c r="D12" s="160" t="s">
        <v>63</v>
      </c>
      <c r="E12" s="264">
        <v>38.07</v>
      </c>
      <c r="F12" s="279">
        <v>10</v>
      </c>
      <c r="G12" s="299">
        <f>SUM(E12:F12)</f>
        <v>48.07</v>
      </c>
      <c r="H12" s="263">
        <f>SUM(G12,G13,G14)</f>
        <v>160.5</v>
      </c>
      <c r="I12" s="264">
        <v>30.94</v>
      </c>
      <c r="J12" s="286">
        <v>5</v>
      </c>
      <c r="K12" s="300">
        <f t="shared" si="0"/>
        <v>35.94</v>
      </c>
      <c r="L12" s="263">
        <f>SUM(K12,K13,K14)</f>
        <v>114.89000000000001</v>
      </c>
      <c r="M12" s="265">
        <v>87.16</v>
      </c>
      <c r="N12" s="290">
        <v>0</v>
      </c>
      <c r="O12" s="263">
        <f>SUM(N12,N13,N14,M12)</f>
        <v>87.16</v>
      </c>
      <c r="P12" s="263">
        <f>SUM(H12,L12,O12)</f>
        <v>362.54999999999995</v>
      </c>
      <c r="Q12" s="305">
        <v>1</v>
      </c>
      <c r="R12" s="77"/>
    </row>
    <row r="13" spans="1:18" ht="24" customHeight="1">
      <c r="A13" s="252">
        <v>2</v>
      </c>
      <c r="B13" s="214"/>
      <c r="C13" s="194" t="s">
        <v>143</v>
      </c>
      <c r="D13" s="114" t="s">
        <v>63</v>
      </c>
      <c r="E13" s="266">
        <v>39.15</v>
      </c>
      <c r="F13" s="280">
        <v>15</v>
      </c>
      <c r="G13" s="261">
        <f>SUM(E13:F13)</f>
        <v>54.15</v>
      </c>
      <c r="H13" s="265"/>
      <c r="I13" s="267">
        <v>28.21</v>
      </c>
      <c r="J13" s="280">
        <v>0</v>
      </c>
      <c r="K13" s="261">
        <f t="shared" si="0"/>
        <v>28.21</v>
      </c>
      <c r="L13" s="265"/>
      <c r="M13" s="265"/>
      <c r="N13" s="291">
        <v>0</v>
      </c>
      <c r="O13" s="265"/>
      <c r="P13" s="265"/>
      <c r="Q13" s="306"/>
      <c r="R13" s="77"/>
    </row>
    <row r="14" spans="1:18" ht="24" customHeight="1" thickBot="1">
      <c r="A14" s="253"/>
      <c r="B14" s="213"/>
      <c r="C14" s="192" t="s">
        <v>144</v>
      </c>
      <c r="D14" s="115" t="s">
        <v>62</v>
      </c>
      <c r="E14" s="271">
        <v>53.28</v>
      </c>
      <c r="F14" s="281">
        <v>5</v>
      </c>
      <c r="G14" s="301">
        <f>SUM(E14:F14)</f>
        <v>58.28</v>
      </c>
      <c r="H14" s="269"/>
      <c r="I14" s="270">
        <v>45.74</v>
      </c>
      <c r="J14" s="287">
        <v>5</v>
      </c>
      <c r="K14" s="298">
        <f t="shared" si="0"/>
        <v>50.74</v>
      </c>
      <c r="L14" s="269"/>
      <c r="M14" s="269"/>
      <c r="N14" s="292">
        <v>0</v>
      </c>
      <c r="O14" s="269"/>
      <c r="P14" s="269"/>
      <c r="Q14" s="307"/>
      <c r="R14" s="77"/>
    </row>
    <row r="15" spans="1:18" ht="24" customHeight="1">
      <c r="A15" s="254">
        <v>3</v>
      </c>
      <c r="B15" s="201" t="s">
        <v>99</v>
      </c>
      <c r="C15" s="239" t="s">
        <v>156</v>
      </c>
      <c r="D15" s="240" t="s">
        <v>63</v>
      </c>
      <c r="E15" s="262"/>
      <c r="F15" s="282"/>
      <c r="G15" s="300">
        <v>120</v>
      </c>
      <c r="H15" s="263">
        <f>SUM(G15,G16,G17)</f>
        <v>311.06</v>
      </c>
      <c r="I15" s="272">
        <v>57.4</v>
      </c>
      <c r="J15" s="282">
        <v>5</v>
      </c>
      <c r="K15" s="299">
        <f t="shared" si="0"/>
        <v>62.4</v>
      </c>
      <c r="L15" s="263">
        <f>SUM(K15,K16,K17)</f>
        <v>204.57</v>
      </c>
      <c r="M15" s="273">
        <v>148.6</v>
      </c>
      <c r="N15" s="290">
        <v>10</v>
      </c>
      <c r="O15" s="263">
        <f>SUM(N15,N16,N17,M15)</f>
        <v>158.6</v>
      </c>
      <c r="P15" s="263">
        <f>SUM(H15,L15,O15)</f>
        <v>674.23</v>
      </c>
      <c r="Q15" s="305">
        <v>6</v>
      </c>
      <c r="R15" s="77"/>
    </row>
    <row r="16" spans="1:18" ht="24" customHeight="1">
      <c r="A16" s="255"/>
      <c r="B16" s="202"/>
      <c r="C16" s="249" t="s">
        <v>152</v>
      </c>
      <c r="D16" s="114" t="s">
        <v>63</v>
      </c>
      <c r="E16" s="274">
        <v>56.06</v>
      </c>
      <c r="F16" s="283">
        <v>15</v>
      </c>
      <c r="G16" s="261">
        <f>SUM(E16:F16)</f>
        <v>71.06</v>
      </c>
      <c r="H16" s="265"/>
      <c r="I16" s="266">
        <v>37.17</v>
      </c>
      <c r="J16" s="289">
        <v>5</v>
      </c>
      <c r="K16" s="261">
        <f t="shared" si="0"/>
        <v>42.17</v>
      </c>
      <c r="L16" s="265"/>
      <c r="M16" s="265"/>
      <c r="N16" s="291">
        <v>0</v>
      </c>
      <c r="O16" s="265"/>
      <c r="P16" s="265"/>
      <c r="Q16" s="306"/>
      <c r="R16" s="77"/>
    </row>
    <row r="17" spans="1:18" ht="24" customHeight="1" thickBot="1">
      <c r="A17" s="256"/>
      <c r="B17" s="203"/>
      <c r="C17" s="159" t="s">
        <v>153</v>
      </c>
      <c r="D17" s="160" t="s">
        <v>62</v>
      </c>
      <c r="E17" s="275"/>
      <c r="F17" s="281"/>
      <c r="G17" s="301">
        <f>IF(E17=0,120,SUM(E17:F17))</f>
        <v>120</v>
      </c>
      <c r="H17" s="269"/>
      <c r="I17" s="270"/>
      <c r="J17" s="285"/>
      <c r="K17" s="301">
        <v>100</v>
      </c>
      <c r="L17" s="269"/>
      <c r="M17" s="269"/>
      <c r="N17" s="292">
        <v>0</v>
      </c>
      <c r="O17" s="269"/>
      <c r="P17" s="269"/>
      <c r="Q17" s="307"/>
      <c r="R17" s="77"/>
    </row>
    <row r="18" spans="1:18" ht="24" customHeight="1">
      <c r="A18" s="258"/>
      <c r="B18" s="211" t="s">
        <v>92</v>
      </c>
      <c r="C18" s="193" t="s">
        <v>95</v>
      </c>
      <c r="D18" s="117" t="s">
        <v>63</v>
      </c>
      <c r="E18" s="264"/>
      <c r="F18" s="279"/>
      <c r="G18" s="300">
        <v>120</v>
      </c>
      <c r="H18" s="263">
        <f>SUM(G18,G19,G20)</f>
        <v>232.76</v>
      </c>
      <c r="I18" s="272">
        <v>32.75</v>
      </c>
      <c r="J18" s="286">
        <v>5</v>
      </c>
      <c r="K18" s="300">
        <f aca="true" t="shared" si="1" ref="K18:K27">SUM(I18:J18)</f>
        <v>37.75</v>
      </c>
      <c r="L18" s="263">
        <f>SUM(K18,K19,K20)</f>
        <v>115.7</v>
      </c>
      <c r="M18" s="295">
        <v>91.45</v>
      </c>
      <c r="N18" s="290">
        <v>0</v>
      </c>
      <c r="O18" s="263">
        <f>SUM(N18,N19,N20,M18)</f>
        <v>211.45</v>
      </c>
      <c r="P18" s="303">
        <f>SUM(H18,L18,O18)</f>
        <v>559.91</v>
      </c>
      <c r="Q18" s="305">
        <v>4</v>
      </c>
      <c r="R18" s="77"/>
    </row>
    <row r="19" spans="1:18" ht="24" customHeight="1">
      <c r="A19" s="259">
        <v>4</v>
      </c>
      <c r="B19" s="214"/>
      <c r="C19" s="161" t="s">
        <v>93</v>
      </c>
      <c r="D19" s="157" t="s">
        <v>63</v>
      </c>
      <c r="E19" s="266">
        <v>48.88</v>
      </c>
      <c r="F19" s="283">
        <v>10</v>
      </c>
      <c r="G19" s="261">
        <f aca="true" t="shared" si="2" ref="G19:G27">SUM(E19:F19)</f>
        <v>58.88</v>
      </c>
      <c r="H19" s="265"/>
      <c r="I19" s="276">
        <v>37.25</v>
      </c>
      <c r="J19" s="283">
        <v>5</v>
      </c>
      <c r="K19" s="261">
        <f t="shared" si="1"/>
        <v>42.25</v>
      </c>
      <c r="L19" s="265"/>
      <c r="M19" s="296"/>
      <c r="N19" s="291">
        <v>120</v>
      </c>
      <c r="O19" s="265"/>
      <c r="P19" s="294"/>
      <c r="Q19" s="306"/>
      <c r="R19" s="77"/>
    </row>
    <row r="20" spans="1:18" ht="24" customHeight="1" thickBot="1">
      <c r="A20" s="260"/>
      <c r="B20" s="213"/>
      <c r="C20" s="119" t="s">
        <v>94</v>
      </c>
      <c r="D20" s="158" t="s">
        <v>37</v>
      </c>
      <c r="E20" s="271">
        <v>53.88</v>
      </c>
      <c r="F20" s="284">
        <v>0</v>
      </c>
      <c r="G20" s="301">
        <f t="shared" si="2"/>
        <v>53.88</v>
      </c>
      <c r="H20" s="269"/>
      <c r="I20" s="270">
        <v>35.7</v>
      </c>
      <c r="J20" s="284">
        <v>0</v>
      </c>
      <c r="K20" s="301">
        <f t="shared" si="1"/>
        <v>35.7</v>
      </c>
      <c r="L20" s="269"/>
      <c r="M20" s="297"/>
      <c r="N20" s="293">
        <v>0</v>
      </c>
      <c r="O20" s="269"/>
      <c r="P20" s="304"/>
      <c r="Q20" s="307"/>
      <c r="R20" s="77"/>
    </row>
    <row r="21" spans="1:18" ht="24" customHeight="1">
      <c r="A21" s="257">
        <v>5</v>
      </c>
      <c r="B21" s="209" t="s">
        <v>96</v>
      </c>
      <c r="C21" s="113" t="s">
        <v>97</v>
      </c>
      <c r="D21" s="117" t="s">
        <v>62</v>
      </c>
      <c r="E21" s="262">
        <v>52.18</v>
      </c>
      <c r="F21" s="282">
        <v>5</v>
      </c>
      <c r="G21" s="300">
        <f t="shared" si="2"/>
        <v>57.18</v>
      </c>
      <c r="H21" s="263">
        <f>SUM(G21,G22,G23)</f>
        <v>157.44</v>
      </c>
      <c r="I21" s="272">
        <v>32.4</v>
      </c>
      <c r="J21" s="282">
        <v>0</v>
      </c>
      <c r="K21" s="300">
        <f t="shared" si="1"/>
        <v>32.4</v>
      </c>
      <c r="L21" s="263">
        <f>SUM(K21,K22,K23)</f>
        <v>101.7</v>
      </c>
      <c r="M21" s="273">
        <v>99.46</v>
      </c>
      <c r="N21" s="290">
        <v>0</v>
      </c>
      <c r="O21" s="263">
        <f>SUM(N21,N22,N23,M21)</f>
        <v>114.46</v>
      </c>
      <c r="P21" s="263">
        <f>SUM(H21,L21,O21)</f>
        <v>373.59999999999997</v>
      </c>
      <c r="Q21" s="305">
        <v>2</v>
      </c>
      <c r="R21" s="77"/>
    </row>
    <row r="22" spans="1:18" ht="24" customHeight="1">
      <c r="A22" s="255"/>
      <c r="B22" s="201"/>
      <c r="C22" s="116" t="s">
        <v>98</v>
      </c>
      <c r="D22" s="118" t="s">
        <v>62</v>
      </c>
      <c r="E22" s="277">
        <v>44.97</v>
      </c>
      <c r="F22" s="283">
        <v>0</v>
      </c>
      <c r="G22" s="261">
        <f t="shared" si="2"/>
        <v>44.97</v>
      </c>
      <c r="H22" s="265"/>
      <c r="I22" s="266">
        <v>34.91</v>
      </c>
      <c r="J22" s="288">
        <v>0</v>
      </c>
      <c r="K22" s="261">
        <f t="shared" si="1"/>
        <v>34.91</v>
      </c>
      <c r="L22" s="265"/>
      <c r="M22" s="265"/>
      <c r="N22" s="291">
        <v>0</v>
      </c>
      <c r="O22" s="265"/>
      <c r="P22" s="265"/>
      <c r="Q22" s="306"/>
      <c r="R22" s="77"/>
    </row>
    <row r="23" spans="1:18" ht="24" customHeight="1" thickBot="1">
      <c r="A23" s="256"/>
      <c r="B23" s="210"/>
      <c r="C23" s="162" t="s">
        <v>102</v>
      </c>
      <c r="D23" s="196" t="s">
        <v>64</v>
      </c>
      <c r="E23" s="270">
        <v>45.29</v>
      </c>
      <c r="F23" s="285">
        <v>10</v>
      </c>
      <c r="G23" s="298">
        <f t="shared" si="2"/>
        <v>55.29</v>
      </c>
      <c r="H23" s="269"/>
      <c r="I23" s="270">
        <v>34.39</v>
      </c>
      <c r="J23" s="285">
        <v>0</v>
      </c>
      <c r="K23" s="301">
        <f t="shared" si="1"/>
        <v>34.39</v>
      </c>
      <c r="L23" s="269"/>
      <c r="M23" s="269"/>
      <c r="N23" s="292">
        <v>15</v>
      </c>
      <c r="O23" s="269"/>
      <c r="P23" s="269"/>
      <c r="Q23" s="307"/>
      <c r="R23" s="77"/>
    </row>
    <row r="24" spans="1:18" ht="24" customHeight="1">
      <c r="A24" s="254">
        <v>6</v>
      </c>
      <c r="B24" s="214" t="s">
        <v>87</v>
      </c>
      <c r="C24" s="166" t="s">
        <v>91</v>
      </c>
      <c r="D24" s="240" t="s">
        <v>63</v>
      </c>
      <c r="E24" s="264">
        <v>55.42</v>
      </c>
      <c r="F24" s="279">
        <v>0</v>
      </c>
      <c r="G24" s="299">
        <f t="shared" si="2"/>
        <v>55.42</v>
      </c>
      <c r="H24" s="263">
        <f>SUM(G24,G25,G26)</f>
        <v>164.69</v>
      </c>
      <c r="I24" s="264">
        <v>38.91</v>
      </c>
      <c r="J24" s="286">
        <v>0</v>
      </c>
      <c r="K24" s="300">
        <f t="shared" si="1"/>
        <v>38.91</v>
      </c>
      <c r="L24" s="263">
        <f>SUM(K24,K25,K26)</f>
        <v>110.00999999999999</v>
      </c>
      <c r="M24" s="265">
        <v>98.66</v>
      </c>
      <c r="N24" s="290">
        <v>5</v>
      </c>
      <c r="O24" s="263">
        <f>SUM(N24,N25,N26,M24)</f>
        <v>113.66</v>
      </c>
      <c r="P24" s="263">
        <f>SUM(H24,L24,O24)</f>
        <v>388.36</v>
      </c>
      <c r="Q24" s="305">
        <v>3</v>
      </c>
      <c r="R24" s="77"/>
    </row>
    <row r="25" spans="1:18" ht="24" customHeight="1">
      <c r="A25" s="255"/>
      <c r="B25" s="215"/>
      <c r="C25" s="194" t="s">
        <v>86</v>
      </c>
      <c r="D25" s="114" t="s">
        <v>63</v>
      </c>
      <c r="E25" s="278">
        <v>38.68</v>
      </c>
      <c r="F25" s="280">
        <v>5</v>
      </c>
      <c r="G25" s="261">
        <f t="shared" si="2"/>
        <v>43.68</v>
      </c>
      <c r="H25" s="265"/>
      <c r="I25" s="267">
        <v>31.22</v>
      </c>
      <c r="J25" s="280">
        <v>0</v>
      </c>
      <c r="K25" s="261">
        <f t="shared" si="1"/>
        <v>31.22</v>
      </c>
      <c r="L25" s="265"/>
      <c r="M25" s="265"/>
      <c r="N25" s="291">
        <v>10</v>
      </c>
      <c r="O25" s="265"/>
      <c r="P25" s="265"/>
      <c r="Q25" s="306"/>
      <c r="R25" s="77"/>
    </row>
    <row r="26" spans="1:18" ht="24" customHeight="1" thickBot="1">
      <c r="A26" s="256"/>
      <c r="B26" s="216"/>
      <c r="C26" s="245" t="s">
        <v>90</v>
      </c>
      <c r="D26" s="160" t="s">
        <v>62</v>
      </c>
      <c r="E26" s="271">
        <v>60.59</v>
      </c>
      <c r="F26" s="281">
        <v>5</v>
      </c>
      <c r="G26" s="301">
        <f t="shared" si="2"/>
        <v>65.59</v>
      </c>
      <c r="H26" s="269"/>
      <c r="I26" s="270">
        <v>39.88</v>
      </c>
      <c r="J26" s="287">
        <v>0</v>
      </c>
      <c r="K26" s="301">
        <f t="shared" si="1"/>
        <v>39.88</v>
      </c>
      <c r="L26" s="269"/>
      <c r="M26" s="269"/>
      <c r="N26" s="292">
        <v>0</v>
      </c>
      <c r="O26" s="269"/>
      <c r="P26" s="269"/>
      <c r="Q26" s="307"/>
      <c r="R26" s="77"/>
    </row>
    <row r="27" spans="1:18" ht="24" customHeight="1">
      <c r="A27" s="251"/>
      <c r="B27" s="218" t="s">
        <v>149</v>
      </c>
      <c r="C27" s="156" t="s">
        <v>145</v>
      </c>
      <c r="D27" s="246" t="s">
        <v>62</v>
      </c>
      <c r="E27" s="262">
        <v>52.87</v>
      </c>
      <c r="F27" s="282">
        <v>10</v>
      </c>
      <c r="G27" s="300">
        <f t="shared" si="2"/>
        <v>62.87</v>
      </c>
      <c r="H27" s="263">
        <f>SUM(G27,G28,G29)</f>
        <v>302.87</v>
      </c>
      <c r="I27" s="272">
        <v>33.98</v>
      </c>
      <c r="J27" s="282">
        <v>0</v>
      </c>
      <c r="K27" s="300">
        <f t="shared" si="1"/>
        <v>33.98</v>
      </c>
      <c r="L27" s="263">
        <f>SUM(K27,K28,K29)</f>
        <v>233.98</v>
      </c>
      <c r="M27" s="273">
        <v>120.13</v>
      </c>
      <c r="N27" s="290">
        <v>120</v>
      </c>
      <c r="O27" s="263">
        <f>SUM(N27,N28,N29,M27)</f>
        <v>260.13</v>
      </c>
      <c r="P27" s="263">
        <f>SUM(H27,L27,O27)</f>
        <v>796.98</v>
      </c>
      <c r="Q27" s="305">
        <v>7</v>
      </c>
      <c r="R27" s="77"/>
    </row>
    <row r="28" spans="1:18" ht="24" customHeight="1">
      <c r="A28" s="252">
        <v>7</v>
      </c>
      <c r="B28" s="219"/>
      <c r="C28" s="185" t="s">
        <v>146</v>
      </c>
      <c r="D28" s="114" t="s">
        <v>62</v>
      </c>
      <c r="E28" s="277"/>
      <c r="F28" s="283"/>
      <c r="G28" s="261">
        <v>120</v>
      </c>
      <c r="H28" s="265"/>
      <c r="I28" s="266"/>
      <c r="J28" s="288"/>
      <c r="K28" s="261">
        <v>100</v>
      </c>
      <c r="L28" s="265"/>
      <c r="M28" s="265"/>
      <c r="N28" s="291">
        <v>5</v>
      </c>
      <c r="O28" s="265"/>
      <c r="P28" s="265"/>
      <c r="Q28" s="306"/>
      <c r="R28" s="77"/>
    </row>
    <row r="29" spans="1:18" ht="24" customHeight="1" thickBot="1">
      <c r="A29" s="253"/>
      <c r="B29" s="220"/>
      <c r="C29" s="192" t="s">
        <v>147</v>
      </c>
      <c r="D29" s="115" t="s">
        <v>63</v>
      </c>
      <c r="E29" s="270"/>
      <c r="F29" s="285"/>
      <c r="G29" s="301">
        <v>120</v>
      </c>
      <c r="H29" s="269"/>
      <c r="I29" s="270"/>
      <c r="J29" s="285"/>
      <c r="K29" s="298">
        <v>100</v>
      </c>
      <c r="L29" s="269"/>
      <c r="M29" s="269"/>
      <c r="N29" s="292">
        <v>15</v>
      </c>
      <c r="O29" s="269"/>
      <c r="P29" s="269"/>
      <c r="Q29" s="307"/>
      <c r="R29" s="77"/>
    </row>
    <row r="30" ht="12.75">
      <c r="K30" s="302"/>
    </row>
    <row r="32" spans="2:6" ht="15.75">
      <c r="B32" s="178" t="s">
        <v>105</v>
      </c>
      <c r="C32" s="77"/>
      <c r="F32" t="s">
        <v>158</v>
      </c>
    </row>
    <row r="37" spans="2:3" ht="18.75">
      <c r="B37" s="89"/>
      <c r="C37" s="77"/>
    </row>
    <row r="38" spans="2:3" ht="15.75">
      <c r="B38" s="178"/>
      <c r="C38" s="77"/>
    </row>
  </sheetData>
  <mergeCells count="63">
    <mergeCell ref="A15:A17"/>
    <mergeCell ref="B15:B17"/>
    <mergeCell ref="D3:F3"/>
    <mergeCell ref="H18:H20"/>
    <mergeCell ref="O21:O23"/>
    <mergeCell ref="H21:H23"/>
    <mergeCell ref="L21:L23"/>
    <mergeCell ref="L18:L20"/>
    <mergeCell ref="O18:O20"/>
    <mergeCell ref="M18:M20"/>
    <mergeCell ref="D1:E1"/>
    <mergeCell ref="M21:M23"/>
    <mergeCell ref="B27:B29"/>
    <mergeCell ref="P21:P23"/>
    <mergeCell ref="P24:P26"/>
    <mergeCell ref="E7:H7"/>
    <mergeCell ref="I7:L7"/>
    <mergeCell ref="M7:O7"/>
    <mergeCell ref="P18:P20"/>
    <mergeCell ref="Q18:Q20"/>
    <mergeCell ref="Q21:Q23"/>
    <mergeCell ref="A21:A23"/>
    <mergeCell ref="B21:B23"/>
    <mergeCell ref="B9:B11"/>
    <mergeCell ref="B18:B20"/>
    <mergeCell ref="B12:B14"/>
    <mergeCell ref="P12:P14"/>
    <mergeCell ref="P9:P11"/>
    <mergeCell ref="P7:P8"/>
    <mergeCell ref="Q7:Q8"/>
    <mergeCell ref="A6:B6"/>
    <mergeCell ref="C6:D6"/>
    <mergeCell ref="E6:H6"/>
    <mergeCell ref="I6:L6"/>
    <mergeCell ref="A24:A26"/>
    <mergeCell ref="B24:B26"/>
    <mergeCell ref="H24:H26"/>
    <mergeCell ref="O12:O14"/>
    <mergeCell ref="H15:H17"/>
    <mergeCell ref="L15:L17"/>
    <mergeCell ref="M15:M17"/>
    <mergeCell ref="O15:O17"/>
    <mergeCell ref="L24:L26"/>
    <mergeCell ref="M24:M26"/>
    <mergeCell ref="Q9:Q11"/>
    <mergeCell ref="H12:H14"/>
    <mergeCell ref="L12:L14"/>
    <mergeCell ref="M12:M14"/>
    <mergeCell ref="Q12:Q14"/>
    <mergeCell ref="H9:H11"/>
    <mergeCell ref="L9:L11"/>
    <mergeCell ref="M9:M11"/>
    <mergeCell ref="O9:O11"/>
    <mergeCell ref="P15:P17"/>
    <mergeCell ref="Q15:Q17"/>
    <mergeCell ref="H27:H29"/>
    <mergeCell ref="L27:L29"/>
    <mergeCell ref="M27:M29"/>
    <mergeCell ref="O27:O29"/>
    <mergeCell ref="P27:P29"/>
    <mergeCell ref="Q27:Q29"/>
    <mergeCell ref="Q24:Q26"/>
    <mergeCell ref="O24:O2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6" r:id="rId1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2010-06-27T16:49:10Z</cp:lastPrinted>
  <dcterms:created xsi:type="dcterms:W3CDTF">1998-06-06T19:16:33Z</dcterms:created>
  <dcterms:modified xsi:type="dcterms:W3CDTF">2010-06-27T16:49:37Z</dcterms:modified>
  <cp:category/>
  <cp:version/>
  <cp:contentType/>
  <cp:contentStatus/>
</cp:coreProperties>
</file>